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Xldata\"/>
    </mc:Choice>
  </mc:AlternateContent>
  <xr:revisionPtr revIDLastSave="0" documentId="13_ncr:1_{19339405-C7D2-4EA3-9539-06854CF9BB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certs" sheetId="1" r:id="rId1"/>
    <sheet name="bands" sheetId="3" r:id="rId2"/>
    <sheet name="by_year" sheetId="2" r:id="rId3"/>
    <sheet name="upcoming" sheetId="17" r:id="rId4"/>
    <sheet name="CMO_year_2026" sheetId="18" r:id="rId5"/>
    <sheet name="CMO_year_2025" sheetId="13" r:id="rId6"/>
    <sheet name="CMO_year_2024" sheetId="16" r:id="rId7"/>
    <sheet name="CMO_year_2023" sheetId="11" r:id="rId8"/>
    <sheet name="Venues" sheetId="19" r:id="rId9"/>
    <sheet name="days" sheetId="14" r:id="rId10"/>
    <sheet name="Numbers" sheetId="12" r:id="rId11"/>
    <sheet name="No_stub" sheetId="5" r:id="rId12"/>
    <sheet name="published" sheetId="8" r:id="rId13"/>
    <sheet name="Authored" sheetId="9" r:id="rId14"/>
    <sheet name="WP_galleries" sheetId="10" r:id="rId15"/>
    <sheet name="under construction to the right" sheetId="7" r:id="rId16"/>
    <sheet name="Events" sheetId="6" r:id="rId17"/>
    <sheet name="blacklist" sheetId="4" r:id="rId18"/>
  </sheets>
  <definedNames>
    <definedName name="bands">concerts!$C:$D</definedName>
    <definedName name="date">by_year!$H:$H</definedName>
    <definedName name="days">by_year!$J:$J</definedName>
    <definedName name="performances">bands!#REF!</definedName>
    <definedName name="photos">WP_galleries!$C:$C</definedName>
    <definedName name="show_count">concerts!$A:$A</definedName>
    <definedName name="skynet_count">bands!#REF!</definedName>
    <definedName name="sum_sets_seen">bands!#REF!</definedName>
    <definedName name="times_seen">bands!#REF!</definedName>
    <definedName name="total_shows">Numbers!$B$46</definedName>
    <definedName name="yearly_sets_seen" localSheetId="6">CMO_year_2024!$H$70</definedName>
    <definedName name="yearly_sets_seen" localSheetId="5">CMO_year_2025!$H$73</definedName>
    <definedName name="yearly_sets_seen">CMO_year_2023!$G$63</definedName>
    <definedName name="yearly_shows_seen" localSheetId="6">CMO_year_2024!$H$69</definedName>
    <definedName name="yearly_shows_seen" localSheetId="5">CMO_year_2025!$H$72</definedName>
    <definedName name="yearly_shows_seen">CMO_year_2023!$G$62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8" l="1"/>
  <c r="J515" i="2"/>
  <c r="I31" i="18" l="1"/>
  <c r="J514" i="2"/>
  <c r="I30" i="18"/>
  <c r="J513" i="2"/>
  <c r="C530" i="1" l="1"/>
  <c r="C531" i="1"/>
  <c r="C532" i="1"/>
  <c r="C533" i="1"/>
  <c r="C534" i="1"/>
  <c r="H272" i="14" l="1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154" i="14" a="1"/>
  <c r="H154" i="14" s="1"/>
  <c r="H267" i="14" a="1"/>
  <c r="H267" i="14" s="1"/>
  <c r="H153" i="14" a="1"/>
  <c r="H153" i="14" s="1"/>
  <c r="H152" i="14" a="1"/>
  <c r="H152" i="14" s="1"/>
  <c r="H151" i="14" a="1"/>
  <c r="H151" i="14" s="1"/>
  <c r="H68" i="14" a="1"/>
  <c r="H68" i="14" s="1"/>
  <c r="H150" i="14" a="1"/>
  <c r="H150" i="14" s="1"/>
  <c r="H266" i="14" a="1"/>
  <c r="H266" i="14" s="1"/>
  <c r="H265" i="14" a="1"/>
  <c r="H265" i="14" s="1"/>
  <c r="H149" i="14" a="1"/>
  <c r="H149" i="14" s="1"/>
  <c r="H264" i="14" a="1"/>
  <c r="H264" i="14" s="1"/>
  <c r="H263" i="14" a="1"/>
  <c r="H263" i="14" s="1"/>
  <c r="H148" i="14" a="1"/>
  <c r="H148" i="14" s="1"/>
  <c r="H262" i="14" a="1"/>
  <c r="H262" i="14" s="1"/>
  <c r="H67" i="14" a="1"/>
  <c r="H67" i="14" s="1"/>
  <c r="H66" i="14" a="1"/>
  <c r="H66" i="14" s="1"/>
  <c r="H261" i="14" a="1"/>
  <c r="H261" i="14" s="1"/>
  <c r="H65" i="14" a="1"/>
  <c r="H65" i="14" s="1"/>
  <c r="H260" i="14" a="1"/>
  <c r="H260" i="14" s="1"/>
  <c r="H64" i="14" a="1"/>
  <c r="H64" i="14" s="1"/>
  <c r="H63" i="14" a="1"/>
  <c r="H63" i="14" s="1"/>
  <c r="H259" i="14" a="1"/>
  <c r="H259" i="14" s="1"/>
  <c r="H258" i="14" a="1"/>
  <c r="H258" i="14" s="1"/>
  <c r="H147" i="14" a="1"/>
  <c r="H147" i="14" s="1"/>
  <c r="H62" i="14" a="1"/>
  <c r="H62" i="14" s="1"/>
  <c r="H146" i="14" a="1"/>
  <c r="H146" i="14" s="1"/>
  <c r="H17" i="14" a="1"/>
  <c r="H17" i="14" s="1"/>
  <c r="H257" i="14" a="1"/>
  <c r="H257" i="14" s="1"/>
  <c r="H61" i="14" a="1"/>
  <c r="H61" i="14" s="1"/>
  <c r="H145" i="14" a="1"/>
  <c r="H145" i="14" s="1"/>
  <c r="H144" i="14" a="1"/>
  <c r="H144" i="14" s="1"/>
  <c r="H143" i="14" a="1"/>
  <c r="H143" i="14" s="1"/>
  <c r="H142" i="14" a="1"/>
  <c r="H142" i="14" s="1"/>
  <c r="H16" i="14" a="1"/>
  <c r="H16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141" i="14" a="1"/>
  <c r="H141" i="14" s="1"/>
  <c r="H140" i="14" a="1"/>
  <c r="H140" i="14" s="1"/>
  <c r="H15" i="14" a="1"/>
  <c r="H15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60" i="14" a="1"/>
  <c r="H60" i="14" s="1"/>
  <c r="H139" i="14" a="1"/>
  <c r="H139" i="14" s="1"/>
  <c r="H138" i="14" a="1"/>
  <c r="H138" i="14" s="1"/>
  <c r="H59" i="14" a="1"/>
  <c r="H59" i="14" s="1"/>
  <c r="H245" i="14" a="1"/>
  <c r="H245" i="14" s="1"/>
  <c r="H244" i="14" a="1"/>
  <c r="H244" i="14" s="1"/>
  <c r="H137" i="14" a="1"/>
  <c r="H137" i="14" s="1"/>
  <c r="H243" i="14" a="1"/>
  <c r="H243" i="14" s="1"/>
  <c r="H136" i="14" a="1"/>
  <c r="H136" i="14" s="1"/>
  <c r="H242" i="14" a="1"/>
  <c r="H242" i="14" s="1"/>
  <c r="H135" i="14" a="1"/>
  <c r="H135" i="14" s="1"/>
  <c r="H241" i="14" a="1"/>
  <c r="H241" i="14" s="1"/>
  <c r="H240" i="14" a="1"/>
  <c r="H240" i="14" s="1"/>
  <c r="H134" i="14" a="1"/>
  <c r="H134" i="14" s="1"/>
  <c r="H239" i="14" a="1"/>
  <c r="H239" i="14" s="1"/>
  <c r="H238" i="14" a="1"/>
  <c r="H238" i="14" s="1"/>
  <c r="H237" i="14" a="1"/>
  <c r="H237" i="14" s="1"/>
  <c r="H133" i="14" a="1"/>
  <c r="H133" i="14" s="1"/>
  <c r="H132" i="14" a="1"/>
  <c r="H132" i="14" s="1"/>
  <c r="H236" i="14" a="1"/>
  <c r="H236" i="14" s="1"/>
  <c r="H131" i="14" a="1"/>
  <c r="H131" i="14" s="1"/>
  <c r="H235" i="14" a="1"/>
  <c r="H235" i="14" s="1"/>
  <c r="H58" i="14" a="1"/>
  <c r="H58" i="14" s="1"/>
  <c r="H234" i="14" a="1"/>
  <c r="H234" i="14" s="1"/>
  <c r="H130" i="14" a="1"/>
  <c r="H130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129" i="14" a="1"/>
  <c r="H129" i="14" s="1"/>
  <c r="H128" i="14" a="1"/>
  <c r="H128" i="14" s="1"/>
  <c r="H127" i="14" a="1"/>
  <c r="H127" i="14" s="1"/>
  <c r="H228" i="14" a="1"/>
  <c r="H228" i="14" s="1"/>
  <c r="H227" i="14" a="1"/>
  <c r="H227" i="14" s="1"/>
  <c r="H57" i="14" a="1"/>
  <c r="H57" i="14" s="1"/>
  <c r="H226" i="14" a="1"/>
  <c r="H226" i="14" s="1"/>
  <c r="H126" i="14" a="1"/>
  <c r="H126" i="14" s="1"/>
  <c r="H125" i="14" a="1"/>
  <c r="H125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56" i="14" a="1"/>
  <c r="H56" i="14" s="1"/>
  <c r="H124" i="14" a="1"/>
  <c r="H124" i="14" s="1"/>
  <c r="H55" i="14" a="1"/>
  <c r="H55" i="14" s="1"/>
  <c r="H219" i="14" a="1"/>
  <c r="H219" i="14" s="1"/>
  <c r="H218" i="14" a="1"/>
  <c r="H218" i="14" s="1"/>
  <c r="H6" i="14" a="1"/>
  <c r="H6" i="14" s="1"/>
  <c r="H217" i="14" a="1"/>
  <c r="H217" i="14" s="1"/>
  <c r="H123" i="14" a="1"/>
  <c r="H123" i="14" s="1"/>
  <c r="H122" i="14" a="1"/>
  <c r="H122" i="14" s="1"/>
  <c r="H121" i="14" a="1"/>
  <c r="H121" i="14" s="1"/>
  <c r="H120" i="14" a="1"/>
  <c r="H120" i="14" s="1"/>
  <c r="H216" i="14" a="1"/>
  <c r="H216" i="14" s="1"/>
  <c r="H119" i="14" a="1"/>
  <c r="H119" i="14" s="1"/>
  <c r="H215" i="14" a="1"/>
  <c r="H215" i="14" s="1"/>
  <c r="H214" i="14" a="1"/>
  <c r="H214" i="14" s="1"/>
  <c r="H118" i="14" a="1"/>
  <c r="H118" i="14" s="1"/>
  <c r="H54" i="14" a="1"/>
  <c r="H54" i="14" s="1"/>
  <c r="H213" i="14" a="1"/>
  <c r="H213" i="14" s="1"/>
  <c r="H212" i="14" a="1"/>
  <c r="H212" i="14" s="1"/>
  <c r="H53" i="14" a="1"/>
  <c r="H53" i="14" s="1"/>
  <c r="H211" i="14" a="1"/>
  <c r="H211" i="14" s="1"/>
  <c r="H117" i="14" a="1"/>
  <c r="H117" i="14" s="1"/>
  <c r="H210" i="14" a="1"/>
  <c r="H210" i="14" s="1"/>
  <c r="H116" i="14" a="1"/>
  <c r="H116" i="14" s="1"/>
  <c r="H115" i="14" a="1"/>
  <c r="H115" i="14" s="1"/>
  <c r="H52" i="14" a="1"/>
  <c r="H52" i="14" s="1"/>
  <c r="H209" i="14" a="1"/>
  <c r="H209" i="14" s="1"/>
  <c r="H51" i="14" a="1"/>
  <c r="H51" i="14" s="1"/>
  <c r="H50" i="14" a="1"/>
  <c r="H50" i="14" s="1"/>
  <c r="H114" i="14" a="1"/>
  <c r="H114" i="14" s="1"/>
  <c r="H208" i="14" a="1"/>
  <c r="H208" i="14" s="1"/>
  <c r="H113" i="14" a="1"/>
  <c r="H113" i="14" s="1"/>
  <c r="H207" i="14" a="1"/>
  <c r="H207" i="14" s="1"/>
  <c r="H206" i="14" a="1"/>
  <c r="H206" i="14" s="1"/>
  <c r="H205" i="14" a="1"/>
  <c r="H205" i="14" s="1"/>
  <c r="H112" i="14" a="1"/>
  <c r="H112" i="14" s="1"/>
  <c r="H49" i="14" a="1"/>
  <c r="H49" i="14" s="1"/>
  <c r="H204" i="14" a="1"/>
  <c r="H204" i="14" s="1"/>
  <c r="H111" i="14" a="1"/>
  <c r="H111" i="14" s="1"/>
  <c r="H203" i="14" a="1"/>
  <c r="H203" i="14" s="1"/>
  <c r="H202" i="14" a="1"/>
  <c r="H202" i="14" s="1"/>
  <c r="H48" i="14" a="1"/>
  <c r="H48" i="14" s="1"/>
  <c r="H110" i="14" a="1"/>
  <c r="H110" i="14" s="1"/>
  <c r="H109" i="14" a="1"/>
  <c r="H109" i="14" s="1"/>
  <c r="H47" i="14" a="1"/>
  <c r="H47" i="14" s="1"/>
  <c r="H201" i="14" a="1"/>
  <c r="H201" i="14" s="1"/>
  <c r="H108" i="14" a="1"/>
  <c r="H108" i="14" s="1"/>
  <c r="H200" i="14" a="1"/>
  <c r="H200" i="14" s="1"/>
  <c r="H199" i="14" a="1"/>
  <c r="H199" i="14" s="1"/>
  <c r="H107" i="14" a="1"/>
  <c r="H107" i="14" s="1"/>
  <c r="H46" i="14" a="1"/>
  <c r="H46" i="14" s="1"/>
  <c r="H45" i="14" a="1"/>
  <c r="H45" i="14" s="1"/>
  <c r="H106" i="14" a="1"/>
  <c r="H106" i="14" s="1"/>
  <c r="H198" i="14" a="1"/>
  <c r="H198" i="14" s="1"/>
  <c r="H197" i="14" a="1"/>
  <c r="H197" i="14" s="1"/>
  <c r="H196" i="14" a="1"/>
  <c r="H196" i="14" s="1"/>
  <c r="H105" i="14" a="1"/>
  <c r="H105" i="14" s="1"/>
  <c r="H195" i="14" a="1"/>
  <c r="H195" i="14" s="1"/>
  <c r="H104" i="14" a="1"/>
  <c r="H104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44" i="14" a="1"/>
  <c r="H44" i="14" s="1"/>
  <c r="H103" i="14" a="1"/>
  <c r="H103" i="14" s="1"/>
  <c r="H43" i="14" a="1"/>
  <c r="H43" i="14" s="1"/>
  <c r="H186" i="14" a="1"/>
  <c r="H186" i="14" s="1"/>
  <c r="H102" i="14" a="1"/>
  <c r="H102" i="14" s="1"/>
  <c r="H14" i="14" a="1"/>
  <c r="H14" i="14" s="1"/>
  <c r="H42" i="14" a="1"/>
  <c r="H42" i="14" s="1"/>
  <c r="H41" i="14" a="1"/>
  <c r="H41" i="14" s="1"/>
  <c r="H101" i="14" a="1"/>
  <c r="H101" i="14" s="1"/>
  <c r="H185" i="14" a="1"/>
  <c r="H185" i="14" s="1"/>
  <c r="H40" i="14" a="1"/>
  <c r="H40" i="14" s="1"/>
  <c r="H184" i="14" a="1"/>
  <c r="H184" i="14" s="1"/>
  <c r="H183" i="14" a="1"/>
  <c r="H183" i="14" s="1"/>
  <c r="H100" i="14" a="1"/>
  <c r="H100" i="14" s="1"/>
  <c r="H99" i="14" a="1"/>
  <c r="H99" i="14" s="1"/>
  <c r="H182" i="14" a="1"/>
  <c r="H182" i="14" s="1"/>
  <c r="H13" i="14" a="1"/>
  <c r="H13" i="14" s="1"/>
  <c r="H98" i="14" a="1"/>
  <c r="H98" i="14" s="1"/>
  <c r="H97" i="14" a="1"/>
  <c r="H97" i="14" s="1"/>
  <c r="H96" i="14" a="1"/>
  <c r="H96" i="14" s="1"/>
  <c r="H39" i="14" a="1"/>
  <c r="H39" i="14" s="1"/>
  <c r="H38" i="14" a="1"/>
  <c r="H38" i="14" s="1"/>
  <c r="H181" i="14" a="1"/>
  <c r="H181" i="14" s="1"/>
  <c r="H180" i="14" a="1"/>
  <c r="H180" i="14" s="1"/>
  <c r="H95" i="14" a="1"/>
  <c r="H95" i="14" s="1"/>
  <c r="H37" i="14" a="1"/>
  <c r="H37" i="14" s="1"/>
  <c r="H36" i="14" a="1"/>
  <c r="H36" i="14" s="1"/>
  <c r="H35" i="14" a="1"/>
  <c r="H35" i="14" s="1"/>
  <c r="H34" i="14" a="1"/>
  <c r="H34" i="14" s="1"/>
  <c r="H94" i="14" a="1"/>
  <c r="H94" i="14" s="1"/>
  <c r="H33" i="14" a="1"/>
  <c r="H33" i="14" s="1"/>
  <c r="H93" i="14" a="1"/>
  <c r="H93" i="14" s="1"/>
  <c r="H12" i="14" a="1"/>
  <c r="H12" i="14" s="1"/>
  <c r="H179" i="14" a="1"/>
  <c r="H179" i="14" s="1"/>
  <c r="H178" i="14" a="1"/>
  <c r="H178" i="14" s="1"/>
  <c r="H177" i="14" a="1"/>
  <c r="H177" i="14" s="1"/>
  <c r="H92" i="14" a="1"/>
  <c r="H92" i="14" s="1"/>
  <c r="H91" i="14" a="1"/>
  <c r="H91" i="14" s="1"/>
  <c r="H11" i="14" a="1"/>
  <c r="H11" i="14" s="1"/>
  <c r="H10" i="14" a="1"/>
  <c r="H10" i="14" s="1"/>
  <c r="H90" i="14" a="1"/>
  <c r="H90" i="14" s="1"/>
  <c r="H176" i="14" a="1"/>
  <c r="H176" i="14" s="1"/>
  <c r="H89" i="14" a="1"/>
  <c r="H89" i="14" s="1"/>
  <c r="H175" i="14" a="1"/>
  <c r="H175" i="14" s="1"/>
  <c r="H88" i="14" a="1"/>
  <c r="H88" i="14" s="1"/>
  <c r="H32" i="14" a="1"/>
  <c r="H32" i="14" s="1"/>
  <c r="H87" i="14" a="1"/>
  <c r="H87" i="14" s="1"/>
  <c r="H86" i="14" a="1"/>
  <c r="H86" i="14" s="1"/>
  <c r="H85" i="14" a="1"/>
  <c r="H85" i="14" s="1"/>
  <c r="H174" i="14" a="1"/>
  <c r="H174" i="14" s="1"/>
  <c r="H173" i="14" a="1"/>
  <c r="H173" i="14" s="1"/>
  <c r="H84" i="14" a="1"/>
  <c r="H84" i="14" s="1"/>
  <c r="H83" i="14" a="1"/>
  <c r="H83" i="14" s="1"/>
  <c r="H31" i="14" a="1"/>
  <c r="H31" i="14" s="1"/>
  <c r="H82" i="14" a="1"/>
  <c r="H82" i="14" s="1"/>
  <c r="H5" i="14" a="1"/>
  <c r="H5" i="14" s="1"/>
  <c r="H30" i="14" a="1"/>
  <c r="H30" i="14" s="1"/>
  <c r="H81" i="14" a="1"/>
  <c r="H81" i="14" s="1"/>
  <c r="H29" i="14" a="1"/>
  <c r="H29" i="14" s="1"/>
  <c r="H80" i="14" a="1"/>
  <c r="H80" i="14" s="1"/>
  <c r="H28" i="14" a="1"/>
  <c r="H28" i="14" s="1"/>
  <c r="H27" i="14" a="1"/>
  <c r="H27" i="14" s="1"/>
  <c r="H4" i="14" a="1"/>
  <c r="H4" i="14" s="1"/>
  <c r="H26" i="14" a="1"/>
  <c r="H26" i="14" s="1"/>
  <c r="H79" i="14" a="1"/>
  <c r="H79" i="14" s="1"/>
  <c r="H25" i="14" a="1"/>
  <c r="H25" i="14" s="1"/>
  <c r="H78" i="14" a="1"/>
  <c r="H78" i="14" s="1"/>
  <c r="H77" i="14" a="1"/>
  <c r="H77" i="14" s="1"/>
  <c r="H9" i="14" a="1"/>
  <c r="H9" i="14" s="1"/>
  <c r="H8" i="14" a="1"/>
  <c r="H8" i="14" s="1"/>
  <c r="H24" i="14" a="1"/>
  <c r="H24" i="14" s="1"/>
  <c r="H76" i="14" a="1"/>
  <c r="H76" i="14" s="1"/>
  <c r="H172" i="14" a="1"/>
  <c r="H172" i="14" s="1"/>
  <c r="H75" i="14" a="1"/>
  <c r="H75" i="14" s="1"/>
  <c r="H171" i="14" a="1"/>
  <c r="H171" i="14" s="1"/>
  <c r="H170" i="14" a="1"/>
  <c r="H170" i="14" s="1"/>
  <c r="H169" i="14" a="1"/>
  <c r="H169" i="14" s="1"/>
  <c r="H168" i="14" a="1"/>
  <c r="H168" i="14" s="1"/>
  <c r="H74" i="14" a="1"/>
  <c r="H74" i="14" s="1"/>
  <c r="H73" i="14" a="1"/>
  <c r="H73" i="14" s="1"/>
  <c r="H23" i="14" a="1"/>
  <c r="H23" i="14" s="1"/>
  <c r="H2" i="14" a="1"/>
  <c r="H2" i="14" s="1"/>
  <c r="H3" i="14" a="1"/>
  <c r="H3" i="14" s="1"/>
  <c r="H22" i="14" a="1"/>
  <c r="H22" i="14" s="1"/>
  <c r="H21" i="14" a="1"/>
  <c r="H21" i="14" s="1"/>
  <c r="H167" i="14" a="1"/>
  <c r="H167" i="14" s="1"/>
  <c r="H20" i="14" a="1"/>
  <c r="H20" i="14" s="1"/>
  <c r="H7" i="14" a="1"/>
  <c r="H7" i="14" s="1"/>
  <c r="H166" i="14" a="1"/>
  <c r="H166" i="14" s="1"/>
  <c r="H72" i="14" a="1"/>
  <c r="H72" i="14" s="1"/>
  <c r="H19" i="14" a="1"/>
  <c r="H19" i="14" s="1"/>
  <c r="H165" i="14" a="1"/>
  <c r="H165" i="14" s="1"/>
  <c r="H18" i="14" a="1"/>
  <c r="H18" i="14" s="1"/>
  <c r="H164" i="14" a="1"/>
  <c r="H164" i="14" s="1"/>
  <c r="H163" i="14" a="1"/>
  <c r="H163" i="14" s="1"/>
  <c r="H162" i="14" a="1"/>
  <c r="H162" i="14" s="1"/>
  <c r="H161" i="14" a="1"/>
  <c r="H161" i="14" s="1"/>
  <c r="H71" i="14" a="1"/>
  <c r="H71" i="14" s="1"/>
  <c r="H160" i="14" a="1"/>
  <c r="H160" i="14" s="1"/>
  <c r="H70" i="14" a="1"/>
  <c r="H7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69" i="14" a="1"/>
  <c r="H69" i="14" s="1"/>
  <c r="I29" i="18"/>
  <c r="J512" i="2"/>
  <c r="H273" i="14" l="1"/>
  <c r="I19" i="18"/>
  <c r="I20" i="18"/>
  <c r="I21" i="18"/>
  <c r="I22" i="18"/>
  <c r="I23" i="18"/>
  <c r="I24" i="18"/>
  <c r="I25" i="18"/>
  <c r="I26" i="18"/>
  <c r="I27" i="18"/>
  <c r="I28" i="18"/>
  <c r="J511" i="2"/>
  <c r="J502" i="2"/>
  <c r="J503" i="2"/>
  <c r="J504" i="2"/>
  <c r="J505" i="2"/>
  <c r="J506" i="2"/>
  <c r="J507" i="2"/>
  <c r="J508" i="2"/>
  <c r="J509" i="2"/>
  <c r="J510" i="2"/>
  <c r="K41" i="18"/>
  <c r="I16" i="18"/>
  <c r="I18" i="18"/>
  <c r="J501" i="2"/>
  <c r="I17" i="18"/>
  <c r="J500" i="2"/>
  <c r="I14" i="18"/>
  <c r="J499" i="2"/>
  <c r="J498" i="2" l="1"/>
  <c r="I15" i="18"/>
  <c r="J491" i="2" l="1"/>
  <c r="J492" i="2"/>
  <c r="J493" i="2"/>
  <c r="J494" i="2"/>
  <c r="J495" i="2"/>
  <c r="J496" i="2"/>
  <c r="J497" i="2"/>
  <c r="I8" i="18"/>
  <c r="I9" i="18"/>
  <c r="I10" i="18"/>
  <c r="I11" i="18"/>
  <c r="I12" i="18"/>
  <c r="I13" i="18"/>
  <c r="I7" i="18" l="1"/>
  <c r="J490" i="2"/>
  <c r="J488" i="2" l="1"/>
  <c r="J489" i="2"/>
  <c r="L41" i="18"/>
  <c r="I5" i="18"/>
  <c r="I6" i="18"/>
  <c r="B44" i="12" l="1"/>
  <c r="B43" i="12"/>
  <c r="I4" i="18"/>
  <c r="J487" i="2"/>
  <c r="I3" i="18" l="1"/>
  <c r="J486" i="2"/>
  <c r="J485" i="2" l="1"/>
  <c r="J41" i="18"/>
  <c r="M103" i="18" l="1"/>
  <c r="H41" i="18"/>
  <c r="I2" i="18"/>
  <c r="I41" i="18" s="1"/>
  <c r="H42" i="18" l="1"/>
  <c r="J484" i="2" l="1"/>
  <c r="I66" i="13"/>
  <c r="I58" i="13"/>
  <c r="I65" i="13"/>
  <c r="J483" i="2"/>
  <c r="I64" i="13"/>
  <c r="J482" i="2"/>
  <c r="I63" i="13"/>
  <c r="J481" i="2"/>
  <c r="J480" i="2"/>
  <c r="I62" i="13"/>
  <c r="I61" i="13" l="1"/>
  <c r="J479" i="2"/>
  <c r="J478" i="2"/>
  <c r="I60" i="13"/>
  <c r="I59" i="13"/>
  <c r="J476" i="2"/>
  <c r="J477" i="2"/>
  <c r="J474" i="2" l="1"/>
  <c r="J475" i="2"/>
  <c r="I56" i="13"/>
  <c r="I57" i="13"/>
  <c r="I55" i="13" l="1"/>
  <c r="J473" i="2"/>
  <c r="J466" i="2" l="1"/>
  <c r="J467" i="2"/>
  <c r="J468" i="2"/>
  <c r="J469" i="2"/>
  <c r="J470" i="2"/>
  <c r="J471" i="2"/>
  <c r="J472" i="2"/>
  <c r="I47" i="13"/>
  <c r="I48" i="13"/>
  <c r="I49" i="13"/>
  <c r="I50" i="13"/>
  <c r="I51" i="13"/>
  <c r="I52" i="13"/>
  <c r="I53" i="13"/>
  <c r="I54" i="13"/>
  <c r="J465" i="2"/>
  <c r="I44" i="13" l="1"/>
  <c r="I46" i="13"/>
  <c r="J464" i="2"/>
  <c r="D519" i="2" l="1"/>
  <c r="I42" i="13" l="1"/>
  <c r="I45" i="13"/>
  <c r="J463" i="2"/>
  <c r="J462" i="2"/>
  <c r="J461" i="2" l="1"/>
  <c r="I43" i="13"/>
  <c r="J460" i="2" l="1"/>
  <c r="J459" i="2" l="1"/>
  <c r="I41" i="13"/>
  <c r="I39" i="13" l="1"/>
  <c r="I40" i="13"/>
  <c r="J458" i="2"/>
  <c r="J457" i="2"/>
  <c r="I36" i="13" l="1"/>
  <c r="I37" i="13"/>
  <c r="I38" i="13"/>
  <c r="J454" i="2"/>
  <c r="J455" i="2"/>
  <c r="J456" i="2"/>
  <c r="J453" i="2" l="1"/>
  <c r="I35" i="13"/>
  <c r="J452" i="2" l="1"/>
  <c r="I32" i="13"/>
  <c r="I34" i="13"/>
  <c r="I33" i="13"/>
  <c r="J451" i="2"/>
  <c r="K72" i="13" l="1"/>
  <c r="I31" i="13"/>
  <c r="J449" i="2"/>
  <c r="J450" i="2"/>
  <c r="J448" i="2" l="1"/>
  <c r="I30" i="13"/>
  <c r="J72" i="13" l="1"/>
  <c r="I28" i="13" l="1"/>
  <c r="I29" i="13"/>
  <c r="J446" i="2"/>
  <c r="J447" i="2"/>
  <c r="J445" i="2" l="1"/>
  <c r="I27" i="13"/>
  <c r="J444" i="2"/>
  <c r="I26" i="13"/>
  <c r="J443" i="2" l="1"/>
  <c r="I24" i="13" l="1"/>
  <c r="J442" i="2"/>
  <c r="I23" i="13" l="1"/>
  <c r="J441" i="2"/>
  <c r="I17" i="13"/>
  <c r="I18" i="13"/>
  <c r="I19" i="13"/>
  <c r="I20" i="13"/>
  <c r="I21" i="13"/>
  <c r="I22" i="13"/>
  <c r="J435" i="2"/>
  <c r="J436" i="2"/>
  <c r="J437" i="2"/>
  <c r="J438" i="2"/>
  <c r="J439" i="2"/>
  <c r="J440" i="2"/>
  <c r="I16" i="13"/>
  <c r="J434" i="2"/>
  <c r="I9" i="13" l="1"/>
  <c r="I10" i="13"/>
  <c r="I11" i="13"/>
  <c r="I12" i="13"/>
  <c r="I13" i="13"/>
  <c r="I14" i="13"/>
  <c r="I15" i="13"/>
  <c r="J427" i="2"/>
  <c r="J428" i="2"/>
  <c r="J429" i="2"/>
  <c r="J430" i="2"/>
  <c r="J431" i="2"/>
  <c r="J432" i="2"/>
  <c r="J433" i="2"/>
  <c r="I8" i="13"/>
  <c r="J426" i="2"/>
  <c r="J425" i="2" l="1"/>
  <c r="I6" i="13" l="1"/>
  <c r="J424" i="2"/>
  <c r="I5" i="13" l="1"/>
  <c r="J423" i="2"/>
  <c r="J422" i="2"/>
  <c r="I2" i="13" l="1"/>
  <c r="J421" i="2"/>
  <c r="J420" i="2" l="1"/>
  <c r="H72" i="13"/>
  <c r="I72" i="13"/>
  <c r="K69" i="16"/>
  <c r="J69" i="16"/>
  <c r="H69" i="16"/>
  <c r="I68" i="16"/>
  <c r="I66" i="16"/>
  <c r="I64" i="16"/>
  <c r="I63" i="16"/>
  <c r="I62" i="16"/>
  <c r="I58" i="16"/>
  <c r="I57" i="16"/>
  <c r="I56" i="16"/>
  <c r="I54" i="16"/>
  <c r="I53" i="16"/>
  <c r="I52" i="16"/>
  <c r="I51" i="16"/>
  <c r="I48" i="16"/>
  <c r="I47" i="16"/>
  <c r="I46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I4" i="16"/>
  <c r="I3" i="16"/>
  <c r="I2" i="16"/>
  <c r="L69" i="16" l="1"/>
  <c r="I69" i="16"/>
  <c r="H70" i="16" s="1"/>
  <c r="J419" i="2" l="1"/>
  <c r="J417" i="2" l="1"/>
  <c r="J418" i="2"/>
  <c r="J416" i="2" l="1"/>
  <c r="J415" i="2" l="1"/>
  <c r="J412" i="2" l="1"/>
  <c r="J413" i="2"/>
  <c r="J414" i="2"/>
  <c r="J411" i="2" l="1"/>
  <c r="J410" i="2" l="1"/>
  <c r="J409" i="2" l="1"/>
  <c r="J407" i="2" l="1"/>
  <c r="J408" i="2"/>
  <c r="J406" i="2" l="1"/>
  <c r="J404" i="2" l="1"/>
  <c r="J405" i="2"/>
  <c r="J403" i="2" l="1"/>
  <c r="J402" i="2" l="1"/>
  <c r="J401" i="2" l="1"/>
  <c r="J397" i="2" l="1"/>
  <c r="J398" i="2"/>
  <c r="J399" i="2"/>
  <c r="J400" i="2"/>
  <c r="J396" i="2" l="1"/>
  <c r="J393" i="2" l="1"/>
  <c r="J394" i="2"/>
  <c r="J395" i="2"/>
  <c r="J392" i="2" l="1"/>
  <c r="J391" i="2" l="1"/>
  <c r="J390" i="2" l="1"/>
  <c r="J389" i="2" l="1"/>
  <c r="J388" i="2" l="1"/>
  <c r="J387" i="2" l="1"/>
  <c r="J386" i="2" l="1"/>
  <c r="J385" i="2" l="1"/>
  <c r="J384" i="2" l="1"/>
  <c r="J383" i="2" l="1"/>
  <c r="L71" i="13"/>
  <c r="D518" i="2" l="1"/>
  <c r="J382" i="2"/>
  <c r="J381" i="2" l="1"/>
  <c r="J380" i="2" l="1"/>
  <c r="J375" i="2" l="1"/>
  <c r="J376" i="2"/>
  <c r="J377" i="2"/>
  <c r="J378" i="2"/>
  <c r="J379" i="2"/>
  <c r="J372" i="2" l="1"/>
  <c r="J373" i="2"/>
  <c r="J374" i="2"/>
  <c r="J359" i="2" l="1"/>
  <c r="J360" i="2"/>
  <c r="J361" i="2"/>
  <c r="J362" i="2"/>
  <c r="J363" i="2"/>
  <c r="J364" i="2"/>
  <c r="J365" i="2"/>
  <c r="J366" i="2"/>
  <c r="J367" i="2"/>
  <c r="J368" i="2"/>
  <c r="J369" i="2"/>
  <c r="J370" i="2"/>
  <c r="J371" i="2"/>
  <c r="J358" i="2" l="1"/>
  <c r="J357" i="2" l="1"/>
  <c r="J356" i="2" l="1"/>
  <c r="J355" i="2" l="1"/>
  <c r="J354" i="2" l="1"/>
  <c r="J353" i="2" l="1"/>
  <c r="J352" i="2" l="1"/>
  <c r="J351" i="2" l="1"/>
  <c r="B2" i="12" l="1"/>
  <c r="B41" i="12" l="1"/>
  <c r="B42" i="12"/>
  <c r="B3" i="12"/>
  <c r="B6" i="12"/>
  <c r="B7" i="12"/>
  <c r="B9" i="12"/>
  <c r="B8" i="12"/>
  <c r="B4" i="12"/>
  <c r="B13" i="12"/>
  <c r="B5" i="12"/>
  <c r="B14" i="12"/>
  <c r="B15" i="12"/>
  <c r="B18" i="12"/>
  <c r="B10" i="12"/>
  <c r="B26" i="12"/>
  <c r="B11" i="12"/>
  <c r="B27" i="12"/>
  <c r="B12" i="12"/>
  <c r="B28" i="12"/>
  <c r="B29" i="12"/>
  <c r="B30" i="12"/>
  <c r="B31" i="12"/>
  <c r="B16" i="12"/>
  <c r="B32" i="12"/>
  <c r="B17" i="12"/>
  <c r="B33" i="12"/>
  <c r="B34" i="12"/>
  <c r="B19" i="12"/>
  <c r="B35" i="12"/>
  <c r="B20" i="12"/>
  <c r="B36" i="12"/>
  <c r="B21" i="12"/>
  <c r="B37" i="12"/>
  <c r="B22" i="12"/>
  <c r="B38" i="12"/>
  <c r="B23" i="12"/>
  <c r="B39" i="12"/>
  <c r="B24" i="12"/>
  <c r="B40" i="12"/>
  <c r="B25" i="12"/>
  <c r="B46" i="12" l="1"/>
  <c r="J350" i="2"/>
  <c r="C43" i="12" l="1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42" i="12"/>
  <c r="C44" i="12"/>
  <c r="C9" i="12"/>
  <c r="C7" i="12"/>
  <c r="C6" i="12"/>
  <c r="C22" i="12"/>
  <c r="C21" i="12"/>
  <c r="C4" i="12"/>
  <c r="C20" i="12"/>
  <c r="C19" i="12"/>
  <c r="C3" i="12"/>
  <c r="C18" i="12"/>
  <c r="C2" i="12"/>
  <c r="C17" i="12"/>
  <c r="C5" i="12"/>
  <c r="C16" i="12"/>
  <c r="C15" i="12"/>
  <c r="C8" i="12"/>
  <c r="C14" i="12"/>
  <c r="C13" i="12"/>
  <c r="C12" i="12"/>
  <c r="C11" i="12"/>
  <c r="C10" i="12"/>
  <c r="C46" i="12" l="1"/>
  <c r="J62" i="11"/>
  <c r="I62" i="11"/>
  <c r="G62" i="11"/>
  <c r="H39" i="11"/>
  <c r="H35" i="11"/>
  <c r="H34" i="11"/>
  <c r="H32" i="11"/>
  <c r="H31" i="11"/>
  <c r="H30" i="11"/>
  <c r="H29" i="11"/>
  <c r="H27" i="11"/>
  <c r="H26" i="11"/>
  <c r="H25" i="11"/>
  <c r="H24" i="11"/>
  <c r="H22" i="11"/>
  <c r="H21" i="11"/>
  <c r="H20" i="11"/>
  <c r="H19" i="11"/>
  <c r="H18" i="11"/>
  <c r="H17" i="11"/>
  <c r="H16" i="11"/>
  <c r="H15" i="11"/>
  <c r="H13" i="11"/>
  <c r="H12" i="11"/>
  <c r="H11" i="11"/>
  <c r="H10" i="11"/>
  <c r="H9" i="11"/>
  <c r="H8" i="11"/>
  <c r="H6" i="11"/>
  <c r="H5" i="11"/>
  <c r="H4" i="11"/>
  <c r="H3" i="11"/>
  <c r="H2" i="11"/>
  <c r="H62" i="11" s="1"/>
  <c r="G63" i="11" l="1"/>
  <c r="J349" i="2" l="1"/>
  <c r="J347" i="2" l="1"/>
  <c r="J344" i="2" l="1"/>
  <c r="J345" i="2"/>
  <c r="J338" i="2" l="1"/>
  <c r="J339" i="2"/>
  <c r="J340" i="2"/>
  <c r="J341" i="2"/>
  <c r="J342" i="2"/>
  <c r="J343" i="2"/>
  <c r="E41" i="12"/>
  <c r="E3" i="12" l="1"/>
  <c r="E9" i="12"/>
  <c r="E15" i="12"/>
  <c r="E21" i="12"/>
  <c r="E27" i="12"/>
  <c r="E33" i="12"/>
  <c r="E5" i="12"/>
  <c r="E17" i="12"/>
  <c r="E29" i="12"/>
  <c r="E6" i="12"/>
  <c r="E18" i="12"/>
  <c r="E30" i="12"/>
  <c r="E36" i="12"/>
  <c r="E7" i="12"/>
  <c r="E19" i="12"/>
  <c r="E31" i="12"/>
  <c r="E2" i="12"/>
  <c r="E14" i="12"/>
  <c r="E26" i="12"/>
  <c r="E4" i="12"/>
  <c r="E10" i="12"/>
  <c r="E16" i="12"/>
  <c r="E22" i="12"/>
  <c r="E28" i="12"/>
  <c r="E34" i="12"/>
  <c r="E11" i="12"/>
  <c r="E23" i="12"/>
  <c r="E35" i="12"/>
  <c r="E12" i="12"/>
  <c r="E24" i="12"/>
  <c r="E13" i="12"/>
  <c r="E25" i="12"/>
  <c r="E37" i="12"/>
  <c r="E8" i="12"/>
  <c r="E20" i="12"/>
  <c r="E32" i="12"/>
  <c r="E40" i="12"/>
  <c r="E39" i="12"/>
  <c r="E38" i="12"/>
  <c r="D46" i="12"/>
  <c r="J337" i="2"/>
  <c r="E46" i="12" l="1"/>
  <c r="J336" i="2"/>
  <c r="J335" i="2" l="1"/>
  <c r="J334" i="2" l="1"/>
  <c r="J333" i="2" l="1"/>
  <c r="J332" i="2" l="1"/>
  <c r="J331" i="2" l="1"/>
  <c r="J329" i="2" l="1"/>
  <c r="J330" i="2"/>
  <c r="J328" i="2" l="1"/>
  <c r="J327" i="2"/>
  <c r="J326" i="2"/>
  <c r="J325" i="2" l="1"/>
  <c r="J324" i="2" l="1"/>
  <c r="J323" i="2" l="1"/>
  <c r="J322" i="2" l="1"/>
  <c r="J321" i="2" l="1"/>
  <c r="J320" i="2" l="1"/>
  <c r="J319" i="2" l="1"/>
  <c r="J318" i="2" l="1"/>
  <c r="J317" i="2" l="1"/>
  <c r="J316" i="2" l="1"/>
  <c r="J308" i="2"/>
  <c r="J309" i="2"/>
  <c r="J310" i="2"/>
  <c r="J311" i="2"/>
  <c r="J312" i="2"/>
  <c r="J313" i="2"/>
  <c r="J314" i="2"/>
  <c r="J315" i="2"/>
  <c r="J307" i="2" l="1"/>
  <c r="J306" i="2" l="1"/>
  <c r="J305" i="2" l="1"/>
  <c r="G479" i="10" l="1"/>
  <c r="J304" i="2" l="1"/>
  <c r="J303" i="2" l="1"/>
  <c r="J301" i="2" l="1"/>
  <c r="J302" i="2"/>
  <c r="D517" i="2" l="1"/>
  <c r="J300" i="2"/>
  <c r="J294" i="2" l="1"/>
  <c r="J295" i="2"/>
  <c r="J296" i="2"/>
  <c r="J297" i="2"/>
  <c r="J298" i="2"/>
  <c r="J299" i="2"/>
  <c r="J293" i="2" l="1"/>
  <c r="J291" i="2" l="1"/>
  <c r="J292" i="2"/>
  <c r="J289" i="2" l="1"/>
  <c r="J290" i="2"/>
  <c r="D516" i="2" l="1"/>
  <c r="J288" i="2" l="1"/>
  <c r="J287" i="2" l="1"/>
  <c r="J285" i="2" l="1"/>
  <c r="J286" i="2"/>
  <c r="J284" i="2" l="1"/>
  <c r="J283" i="2" l="1"/>
  <c r="J282" i="2" l="1"/>
  <c r="J278" i="2" l="1"/>
  <c r="J279" i="2"/>
  <c r="J280" i="2"/>
  <c r="J281" i="2"/>
  <c r="J277" i="2" l="1"/>
  <c r="J273" i="2" l="1"/>
  <c r="J274" i="2"/>
  <c r="J275" i="2"/>
  <c r="J276" i="2"/>
  <c r="J265" i="2" l="1"/>
  <c r="J266" i="2"/>
  <c r="J267" i="2"/>
  <c r="J268" i="2"/>
  <c r="J269" i="2"/>
  <c r="J270" i="2"/>
  <c r="J271" i="2"/>
  <c r="J272" i="2"/>
  <c r="D515" i="2" l="1"/>
  <c r="J263" i="2"/>
  <c r="J264" i="2"/>
  <c r="J256" i="2" l="1"/>
  <c r="J257" i="2"/>
  <c r="J258" i="2"/>
  <c r="J259" i="2"/>
  <c r="J260" i="2"/>
  <c r="J261" i="2"/>
  <c r="J262" i="2"/>
  <c r="J255" i="2" l="1"/>
  <c r="J254" i="2" l="1"/>
  <c r="C25" i="4" l="1"/>
  <c r="C14" i="4"/>
  <c r="C3" i="4"/>
  <c r="C4" i="4"/>
  <c r="C5" i="4"/>
  <c r="C6" i="4"/>
  <c r="C7" i="4"/>
  <c r="C8" i="4"/>
  <c r="C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" i="4"/>
  <c r="J253" i="2" l="1"/>
  <c r="D512" i="2" l="1"/>
  <c r="D513" i="2"/>
  <c r="D514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D511" i="2" l="1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191" i="2" l="1"/>
  <c r="J192" i="2"/>
  <c r="J181" i="2" l="1"/>
  <c r="J182" i="2"/>
  <c r="J183" i="2"/>
  <c r="J184" i="2"/>
  <c r="J185" i="2"/>
  <c r="J186" i="2"/>
  <c r="J187" i="2"/>
  <c r="J188" i="2"/>
  <c r="J189" i="2"/>
  <c r="J190" i="2"/>
  <c r="D510" i="2" l="1"/>
  <c r="J176" i="2"/>
  <c r="J177" i="2"/>
  <c r="J178" i="2"/>
  <c r="J179" i="2"/>
  <c r="J180" i="2"/>
  <c r="J173" i="2" l="1"/>
  <c r="J174" i="2"/>
  <c r="J175" i="2"/>
  <c r="J172" i="2" l="1"/>
  <c r="J171" i="2"/>
  <c r="J169" i="2" l="1"/>
  <c r="J170" i="2"/>
  <c r="J165" i="2" l="1"/>
  <c r="J166" i="2"/>
  <c r="J167" i="2"/>
  <c r="J168" i="2"/>
  <c r="J158" i="2" l="1"/>
  <c r="J159" i="2"/>
  <c r="J160" i="2"/>
  <c r="J161" i="2"/>
  <c r="J162" i="2"/>
  <c r="J163" i="2"/>
  <c r="J164" i="2"/>
  <c r="D509" i="2" l="1"/>
  <c r="J153" i="2" l="1"/>
  <c r="J154" i="2"/>
  <c r="J155" i="2"/>
  <c r="J156" i="2"/>
  <c r="J157" i="2"/>
  <c r="J152" i="2" l="1"/>
  <c r="J144" i="2" l="1"/>
  <c r="J145" i="2"/>
  <c r="J146" i="2"/>
  <c r="J147" i="2"/>
  <c r="J148" i="2"/>
  <c r="J149" i="2"/>
  <c r="J150" i="2"/>
  <c r="J151" i="2"/>
  <c r="J139" i="2" l="1"/>
  <c r="J140" i="2"/>
  <c r="J141" i="2"/>
  <c r="J138" i="2" l="1"/>
  <c r="J142" i="2"/>
  <c r="J143" i="2"/>
  <c r="D508" i="2" l="1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D507" i="2" l="1"/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3" i="2"/>
  <c r="M515" i="2" l="1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477" i="2"/>
  <c r="H73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thedude</author>
  </authors>
  <commentList>
    <comment ref="M453" authorId="0" shapeId="0" xr:uid="{6FC14F8E-7140-4016-923B-4593D177FD39}">
      <text>
        <r>
          <rPr>
            <b/>
            <sz val="9"/>
            <color indexed="81"/>
            <rFont val="Tahoma"/>
            <family val="2"/>
          </rPr>
          <t>Check the online directory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TheDude</author>
  </authors>
  <commentList>
    <comment ref="M103" authorId="0" shapeId="0" xr:uid="{D291B1C9-5FA4-4437-82A4-528EB7D704E7}">
      <text>
        <r>
          <rPr>
            <b/>
            <sz val="9"/>
            <color indexed="81"/>
            <rFont val="Tahoma"/>
            <family val="2"/>
          </rPr>
          <t>% success creds rate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thedude</author>
    <author>TheDude</author>
  </authors>
  <commentList>
    <comment ref="K26" authorId="0" shapeId="0" xr:uid="{12BC1896-9CF3-4940-8BB4-391E155D2A38}">
      <text>
        <r>
          <rPr>
            <b/>
            <sz val="9"/>
            <color indexed="81"/>
            <rFont val="Tahoma"/>
            <family val="2"/>
          </rPr>
          <t>Through HR!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1" authorId="1" shapeId="0" xr:uid="{00000000-0006-0000-0300-000001000000}">
      <text>
        <r>
          <rPr>
            <b/>
            <sz val="9"/>
            <color indexed="81"/>
            <rFont val="Tahoma"/>
            <family val="2"/>
          </rPr>
          <t>% success creds rate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Randy Cook - 2</author>
    <author>TheDude</author>
  </authors>
  <commentList>
    <comment ref="K34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approved, but no pass or creds left at the door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Not officially, Rob M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0" authorId="1" shapeId="0" xr:uid="{00000000-0006-0000-0400-000003000000}">
      <text>
        <r>
          <rPr>
            <b/>
            <sz val="9"/>
            <color indexed="81"/>
            <rFont val="Tahoma"/>
            <family val="2"/>
          </rPr>
          <t>Not officially, Rob M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9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Not officially, Rob M hooked me up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0" authorId="1" shapeId="0" xr:uid="{00000000-0006-0000-0400-000005000000}">
      <text>
        <r>
          <rPr>
            <b/>
            <sz val="9"/>
            <color indexed="81"/>
            <rFont val="Tahoma"/>
            <family val="2"/>
          </rPr>
          <t>Not officially, Victor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1" authorId="1" shapeId="0" xr:uid="{00000000-0006-0000-0400-000006000000}">
      <text>
        <r>
          <rPr>
            <b/>
            <sz val="9"/>
            <color indexed="81"/>
            <rFont val="Tahoma"/>
            <family val="2"/>
          </rPr>
          <t>If it had been on the outdoor stage I would have had some pics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" authorId="1" shapeId="0" xr:uid="{00000000-0006-0000-0400-000007000000}">
      <text>
        <r>
          <rPr>
            <b/>
            <sz val="9"/>
            <color indexed="81"/>
            <rFont val="Tahoma"/>
            <family val="2"/>
          </rPr>
          <t>Victor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1" authorId="1" shapeId="0" xr:uid="{00000000-0006-0000-0400-000008000000}">
      <text>
        <r>
          <rPr>
            <b/>
            <sz val="9"/>
            <color indexed="81"/>
            <rFont val="Tahoma"/>
            <family val="2"/>
          </rPr>
          <t>Victor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3" authorId="1" shapeId="0" xr:uid="{00000000-0006-0000-0400-000009000000}">
      <text>
        <r>
          <rPr>
            <b/>
            <sz val="9"/>
            <color indexed="81"/>
            <rFont val="Tahoma"/>
            <family val="2"/>
          </rPr>
          <t>Victor hooked me 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9" authorId="1" shapeId="0" xr:uid="{00000000-0006-0000-0400-00000A000000}">
      <text>
        <r>
          <rPr>
            <b/>
            <sz val="9"/>
            <color indexed="81"/>
            <rFont val="Tahoma"/>
            <family val="2"/>
          </rPr>
          <t>% success creds rate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Randy Cook - 2</author>
  </authors>
  <commentList>
    <comment ref="J5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Randy Cook - 2:</t>
        </r>
        <r>
          <rPr>
            <sz val="9"/>
            <color indexed="81"/>
            <rFont val="Tahoma"/>
            <family val="2"/>
          </rPr>
          <t xml:space="preserve">
Reviewer only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TheDude</author>
  </authors>
  <commentList>
    <comment ref="D288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From here and below were uploaded resized initially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<sst xmlns="http://schemas.openxmlformats.org/spreadsheetml/2006/main" count="8070" uniqueCount="2297">
  <si>
    <t>Date</t>
  </si>
  <si>
    <t>Venue</t>
  </si>
  <si>
    <t>Dave Mathews Band</t>
  </si>
  <si>
    <t xml:space="preserve">Ice Palace </t>
  </si>
  <si>
    <t>The Rolling Stones</t>
  </si>
  <si>
    <t>Tampa Stadium</t>
  </si>
  <si>
    <t>Aerosmith</t>
  </si>
  <si>
    <t>Lakeland Civic Center</t>
  </si>
  <si>
    <t>Stranger</t>
  </si>
  <si>
    <t>Motley Crue</t>
  </si>
  <si>
    <t>Bayfront Center</t>
  </si>
  <si>
    <t>Tesla</t>
  </si>
  <si>
    <t>Firehouse</t>
  </si>
  <si>
    <t>Guns n Roses</t>
  </si>
  <si>
    <t>Soundgarden</t>
  </si>
  <si>
    <t>Suncoast Dome</t>
  </si>
  <si>
    <t>Billy Squire</t>
  </si>
  <si>
    <t>Autograph</t>
  </si>
  <si>
    <t>Judas Priest</t>
  </si>
  <si>
    <t>Slayer</t>
  </si>
  <si>
    <t>The Genitorturers</t>
  </si>
  <si>
    <t>The Impotent Seasnakes</t>
  </si>
  <si>
    <t>The Masquerade</t>
  </si>
  <si>
    <t>Metallica</t>
  </si>
  <si>
    <t>The Black Crowes</t>
  </si>
  <si>
    <t>Fairgrounds Expo Hall</t>
  </si>
  <si>
    <t>Ozzy</t>
  </si>
  <si>
    <t>Anthrax</t>
  </si>
  <si>
    <t>USF Sun Dome</t>
  </si>
  <si>
    <t>Pantera</t>
  </si>
  <si>
    <t>White Zombie</t>
  </si>
  <si>
    <t>Ratt</t>
  </si>
  <si>
    <t>LA Guns</t>
  </si>
  <si>
    <t>The Grateful Dead</t>
  </si>
  <si>
    <t>Warrant</t>
  </si>
  <si>
    <t>Great White</t>
  </si>
  <si>
    <t>Styx</t>
  </si>
  <si>
    <t>Kansas</t>
  </si>
  <si>
    <t>3 Doors Down</t>
  </si>
  <si>
    <t>State Theater</t>
  </si>
  <si>
    <t>Van Halen</t>
  </si>
  <si>
    <t>Korn</t>
  </si>
  <si>
    <t>Rush</t>
  </si>
  <si>
    <t>Testament</t>
  </si>
  <si>
    <t>Ruth Eckerd Hall</t>
  </si>
  <si>
    <t>Meat Loaf</t>
  </si>
  <si>
    <t>Savatage</t>
  </si>
  <si>
    <t>Ziggy Marley</t>
  </si>
  <si>
    <t>Disturbed</t>
  </si>
  <si>
    <t>Bon Jovi</t>
  </si>
  <si>
    <t>Cheap Trick</t>
  </si>
  <si>
    <t>Vinoy Park</t>
  </si>
  <si>
    <t>Loverboy</t>
  </si>
  <si>
    <t>Band</t>
  </si>
  <si>
    <t>Dio</t>
  </si>
  <si>
    <t>Puddle of Mud</t>
  </si>
  <si>
    <t>Smile Empty Soul</t>
  </si>
  <si>
    <t>House of Blues - Orlando</t>
  </si>
  <si>
    <t>Peter Frampton</t>
  </si>
  <si>
    <t>Jethro Tull</t>
  </si>
  <si>
    <t>Megadeth (acoustic)</t>
  </si>
  <si>
    <t>Mudvayne</t>
  </si>
  <si>
    <t>Pearl Jam</t>
  </si>
  <si>
    <t>Candlebox</t>
  </si>
  <si>
    <t>Soulfly</t>
  </si>
  <si>
    <t>Bourbon Street</t>
  </si>
  <si>
    <t>Megadeth,  Anthrax</t>
  </si>
  <si>
    <t>Roger Waters (the Wall)</t>
  </si>
  <si>
    <t>Iron Maiden</t>
  </si>
  <si>
    <t>SP Times Forum</t>
  </si>
  <si>
    <t>Lamb of God</t>
  </si>
  <si>
    <t>Volbeat</t>
  </si>
  <si>
    <t>Joan Jett</t>
  </si>
  <si>
    <t>Busch Gardens</t>
  </si>
  <si>
    <t>White Lion</t>
  </si>
  <si>
    <t>Queensrÿche</t>
  </si>
  <si>
    <t>Exodus</t>
  </si>
  <si>
    <t>Weird Al</t>
  </si>
  <si>
    <t>Stadium Green Iguana</t>
  </si>
  <si>
    <t>5 Finger Death Punch</t>
  </si>
  <si>
    <t>Hatebreed</t>
  </si>
  <si>
    <t>Jannus Landing</t>
  </si>
  <si>
    <t>Setlist</t>
  </si>
  <si>
    <t>Megadeth</t>
  </si>
  <si>
    <t>5FDP</t>
  </si>
  <si>
    <t>Pictures</t>
  </si>
  <si>
    <t>Queensryche</t>
  </si>
  <si>
    <t>Dokken</t>
  </si>
  <si>
    <t>GWAR</t>
  </si>
  <si>
    <t>Firestone - Orlando</t>
  </si>
  <si>
    <t>Ritz - Ybor</t>
  </si>
  <si>
    <t>n/a</t>
  </si>
  <si>
    <t>Black Crowes</t>
  </si>
  <si>
    <t>Dave Matthews</t>
  </si>
  <si>
    <t>Genitorturers</t>
  </si>
  <si>
    <t>Grateful Dead</t>
  </si>
  <si>
    <t>Roger Waters</t>
  </si>
  <si>
    <t>Rolling Stones</t>
  </si>
  <si>
    <t>Roxx Gang</t>
  </si>
  <si>
    <t>Mahaffey Theater</t>
  </si>
  <si>
    <t>Tropical Heatwave</t>
  </si>
  <si>
    <t>Cuban Club, Ybor</t>
  </si>
  <si>
    <t>Ticket Stub</t>
  </si>
  <si>
    <t>Megadeth, Anthrax, Alice in Chains</t>
  </si>
  <si>
    <t>Cabana Inn - Sarasota</t>
  </si>
  <si>
    <t>Gary Mullen (Queen)</t>
  </si>
  <si>
    <t>Gary Mullen</t>
  </si>
  <si>
    <t>none</t>
  </si>
  <si>
    <t>All that Remains, Hatebreed</t>
  </si>
  <si>
    <t>ATR</t>
  </si>
  <si>
    <t>TB Times Forum</t>
  </si>
  <si>
    <t>Kool &amp; the Gang</t>
  </si>
  <si>
    <t>Chris Cornell</t>
  </si>
  <si>
    <t>Tampa Theater</t>
  </si>
  <si>
    <t>Jon Olivia's Pain</t>
  </si>
  <si>
    <t>ZZ Top</t>
  </si>
  <si>
    <t>3 Doors Down, Gretchen Wilson</t>
  </si>
  <si>
    <t>Tropicana Field</t>
  </si>
  <si>
    <t>#</t>
  </si>
  <si>
    <t>JOP</t>
  </si>
  <si>
    <t>Slipknot</t>
  </si>
  <si>
    <t>Motorhead</t>
  </si>
  <si>
    <t>Rob Zombie</t>
  </si>
  <si>
    <t>Morbid Angel</t>
  </si>
  <si>
    <t>In Flames, Hatebreed</t>
  </si>
  <si>
    <t>Prong</t>
  </si>
  <si>
    <t>Marilyn Manson</t>
  </si>
  <si>
    <t>Glenn Frey &amp; Joe Walsh</t>
  </si>
  <si>
    <t>Orange County Convention Center</t>
  </si>
  <si>
    <t>GF &amp; JW</t>
  </si>
  <si>
    <t>Gojira</t>
  </si>
  <si>
    <t>Devin Townsend Project</t>
  </si>
  <si>
    <t>Tenacious D</t>
  </si>
  <si>
    <t>Steppenwolf</t>
  </si>
  <si>
    <t>Otis Day</t>
  </si>
  <si>
    <t>Pat Benatar</t>
  </si>
  <si>
    <t>Ricky T's - Treasure Island</t>
  </si>
  <si>
    <t>Devin Townsend</t>
  </si>
  <si>
    <t>In Flames</t>
  </si>
  <si>
    <t>Survivor</t>
  </si>
  <si>
    <t>KD Lang</t>
  </si>
  <si>
    <t>Mushroomhead</t>
  </si>
  <si>
    <t>Sevendust</t>
  </si>
  <si>
    <t>Opeth</t>
  </si>
  <si>
    <t>Sasquatch</t>
  </si>
  <si>
    <t>Billy Idol</t>
  </si>
  <si>
    <t>Black Sabbath</t>
  </si>
  <si>
    <t xml:space="preserve">5 Finger Death Punch, Mastodon, Amon Amarth </t>
  </si>
  <si>
    <t>Year</t>
  </si>
  <si>
    <t># of shows</t>
  </si>
  <si>
    <t>Days since</t>
  </si>
  <si>
    <t>Gretchen Wilson</t>
  </si>
  <si>
    <t>Mastodon</t>
  </si>
  <si>
    <t>All that Remains</t>
  </si>
  <si>
    <t>Alice in Chains</t>
  </si>
  <si>
    <t>Motörhead</t>
  </si>
  <si>
    <t>Meshuggah</t>
  </si>
  <si>
    <t>Amon Amarth</t>
  </si>
  <si>
    <t>Dethklok</t>
  </si>
  <si>
    <t>Manowar</t>
  </si>
  <si>
    <t>Death</t>
  </si>
  <si>
    <t>The Black Dahlia Murder</t>
  </si>
  <si>
    <t>Shreddit blacklist</t>
  </si>
  <si>
    <t>times seen live</t>
  </si>
  <si>
    <t>Pop Evil</t>
  </si>
  <si>
    <t xml:space="preserve">Motley Crue </t>
  </si>
  <si>
    <t>All That Remains</t>
  </si>
  <si>
    <t>As I Lay Dying</t>
  </si>
  <si>
    <t>Slayer, Motorhead, As I Lay Dying, Anthrax</t>
  </si>
  <si>
    <t>Flock of Seaguls</t>
  </si>
  <si>
    <t>Hanzel und Gretyl</t>
  </si>
  <si>
    <t>Chomibcrist</t>
  </si>
  <si>
    <t>Zebra</t>
  </si>
  <si>
    <t>Warlock</t>
  </si>
  <si>
    <t>Picture Me Broken</t>
  </si>
  <si>
    <t>Fairgrounds Amphitheater</t>
  </si>
  <si>
    <t>Whitesnake</t>
  </si>
  <si>
    <t>Red Line Chemistry</t>
  </si>
  <si>
    <t>Kid Rock</t>
  </si>
  <si>
    <t>Saving Able</t>
  </si>
  <si>
    <t>Bridgestone Arena (Nashville)</t>
  </si>
  <si>
    <t>Rob Zombie, Scar the Martyr</t>
  </si>
  <si>
    <t>Heaven's Basement</t>
  </si>
  <si>
    <t>Heaven's Basement, Pop Evil (acoustic)</t>
  </si>
  <si>
    <t>Scar the Martyr</t>
  </si>
  <si>
    <t>Fear Factory</t>
  </si>
  <si>
    <t>Enslaved</t>
  </si>
  <si>
    <t>Z02 (3 times)</t>
  </si>
  <si>
    <t>Butcher Babies</t>
  </si>
  <si>
    <t>Jim Florentine</t>
  </si>
  <si>
    <t>Side Splitters - Tampa</t>
  </si>
  <si>
    <t>Red Dragon Cartel</t>
  </si>
  <si>
    <t>Eddie Trunk</t>
  </si>
  <si>
    <t>Largo Cultural Center</t>
  </si>
  <si>
    <t>Lakewood Ranch</t>
  </si>
  <si>
    <t>Avenged Sevenfold</t>
  </si>
  <si>
    <t>Queen</t>
  </si>
  <si>
    <t>Toyota Center (Houston)</t>
  </si>
  <si>
    <t>Kiss</t>
  </si>
  <si>
    <t>Def Leppard</t>
  </si>
  <si>
    <t>Nine Inch Nails</t>
  </si>
  <si>
    <t>Alice Cooper</t>
  </si>
  <si>
    <t>Lt. Dan Band, Atlanta Rhythm Section, Rick Derringer</t>
  </si>
  <si>
    <t>Winterfest</t>
  </si>
  <si>
    <t>Atlanta Rhythm Section</t>
  </si>
  <si>
    <t>Lt. Dan Band</t>
  </si>
  <si>
    <t>Rick Derringer</t>
  </si>
  <si>
    <t>Black Label Society</t>
  </si>
  <si>
    <t>Jetblue Park - Fort Myers</t>
  </si>
  <si>
    <t>Chevelle</t>
  </si>
  <si>
    <t>5 Finger Death Punch, Seether, Theory of a Deadman</t>
  </si>
  <si>
    <t>Black Stone Cherry</t>
  </si>
  <si>
    <t>Siagon Kick</t>
  </si>
  <si>
    <t>Seether</t>
  </si>
  <si>
    <t>Theory of a Deadman</t>
  </si>
  <si>
    <t>Lacuna Coil</t>
  </si>
  <si>
    <t>Fozzy</t>
  </si>
  <si>
    <t>Devil You Know</t>
  </si>
  <si>
    <t>Jackyl</t>
  </si>
  <si>
    <t>CFE Arena - Orlando</t>
  </si>
  <si>
    <t>KC and the Sunshine Band</t>
  </si>
  <si>
    <t>Albert Whitted Park</t>
  </si>
  <si>
    <t>Blues Brothers</t>
  </si>
  <si>
    <t>Dying Fetus</t>
  </si>
  <si>
    <t>GodSmack</t>
  </si>
  <si>
    <t>Godsmack</t>
  </si>
  <si>
    <t>Dying Fetus, The Faceless, Thy Art is Murder, Goatwhore</t>
  </si>
  <si>
    <t>Goatwhore</t>
  </si>
  <si>
    <t>The Faceless</t>
  </si>
  <si>
    <t>Thy Art is Murder</t>
  </si>
  <si>
    <t>Primus</t>
  </si>
  <si>
    <t>Soundgarden, Dillinger Escape Plan</t>
  </si>
  <si>
    <t>Dillinger Escape Plan</t>
  </si>
  <si>
    <t>Death (DTA)</t>
  </si>
  <si>
    <t>Obituary</t>
  </si>
  <si>
    <t>The Orpheum - Ybor</t>
  </si>
  <si>
    <t>Seether, Pop Evil, Buckcherry, Pop Evil (Acoustic)</t>
  </si>
  <si>
    <t>Heart</t>
  </si>
  <si>
    <t>Buckcherry</t>
  </si>
  <si>
    <t>Quiet Riot</t>
  </si>
  <si>
    <t>Porpoise Pub</t>
  </si>
  <si>
    <t>Hellyeah</t>
  </si>
  <si>
    <t>Volbeat, Hellyeah, Nothing More</t>
  </si>
  <si>
    <t>Nothing More</t>
  </si>
  <si>
    <t>Sevendust  (acoustic)</t>
  </si>
  <si>
    <t>Halestorm</t>
  </si>
  <si>
    <t>Lynyrd Skynyrd</t>
  </si>
  <si>
    <t>Trans-Siberian Orchestra</t>
  </si>
  <si>
    <t>Brynn Marie</t>
  </si>
  <si>
    <t>Suicidal Tendencies</t>
  </si>
  <si>
    <t>TSO</t>
  </si>
  <si>
    <t>A.Z.</t>
  </si>
  <si>
    <t>New Medicine, The Dead Deads</t>
  </si>
  <si>
    <t>Les Stroud, Starship</t>
  </si>
  <si>
    <t>Les Stroud</t>
  </si>
  <si>
    <t>New Medicine</t>
  </si>
  <si>
    <t>The Dead Deads</t>
  </si>
  <si>
    <t>Starship</t>
  </si>
  <si>
    <t>Helloween</t>
  </si>
  <si>
    <t>Great White, Badlands</t>
  </si>
  <si>
    <t>Badlands</t>
  </si>
  <si>
    <t>Bang Tango</t>
  </si>
  <si>
    <t>Trivium</t>
  </si>
  <si>
    <t>Jon Olivia</t>
  </si>
  <si>
    <t>Cannibal Corpse</t>
  </si>
  <si>
    <t>Behemoth</t>
  </si>
  <si>
    <t>Suicidal Tendiencies</t>
  </si>
  <si>
    <t>The Who</t>
  </si>
  <si>
    <t>Metallica, Scorpions, Dokken</t>
  </si>
  <si>
    <t>Scorpions</t>
  </si>
  <si>
    <t>Disfigurehead</t>
  </si>
  <si>
    <t>Rodstadt's Concert Club</t>
  </si>
  <si>
    <t>Lita Ford</t>
  </si>
  <si>
    <t>Journey</t>
  </si>
  <si>
    <t>Steve Miller Band</t>
  </si>
  <si>
    <t>Aragon Ballroom (Chicago)</t>
  </si>
  <si>
    <t>Shaggy</t>
  </si>
  <si>
    <t>iHeartMedia Studios Tampa</t>
  </si>
  <si>
    <t>Massacre</t>
  </si>
  <si>
    <t>Obituary, Massacre</t>
  </si>
  <si>
    <t>Agalloch</t>
  </si>
  <si>
    <t>Blind Guardian</t>
  </si>
  <si>
    <t>Behemoth, Aeon, Tribulation</t>
  </si>
  <si>
    <t>Florida Strawberry Festival</t>
  </si>
  <si>
    <t>Kevin Costner</t>
  </si>
  <si>
    <t>Canibal Corpse</t>
  </si>
  <si>
    <t>Aeon</t>
  </si>
  <si>
    <t>Tribulation</t>
  </si>
  <si>
    <t>Kevin Costner &amp; Modern West</t>
  </si>
  <si>
    <t>Steve Miller</t>
  </si>
  <si>
    <t>Babymetal</t>
  </si>
  <si>
    <t>Amalie Arena</t>
  </si>
  <si>
    <t>House of Blues (Chicago)</t>
  </si>
  <si>
    <t>Anthrax, Crobot</t>
  </si>
  <si>
    <t>Foreigner</t>
  </si>
  <si>
    <t>Crobot</t>
  </si>
  <si>
    <t>Norwegian Sky</t>
  </si>
  <si>
    <t>Hatebreed, Exodus, Corrosion of Conformity</t>
  </si>
  <si>
    <t>Exodus, Corrosion of Conformity, Suicidal Tendencies, Motor Sister, The Dead Deads, Death Dealer</t>
  </si>
  <si>
    <t>Anthrax, Hatebreed, Fireball Ministry, Huntress, Martyrd</t>
  </si>
  <si>
    <t>Anthrax, Suicidal Tendencies, Motor Sister, Fireball Ministry, Kyng, Martyrd, Death Dealer, Budderside</t>
  </si>
  <si>
    <t>Motorboat</t>
  </si>
  <si>
    <t>Ghost (acoustic)</t>
  </si>
  <si>
    <t>Tool</t>
  </si>
  <si>
    <t>Decapitated</t>
  </si>
  <si>
    <t>The Raven Age</t>
  </si>
  <si>
    <t>United Center - Chicago</t>
  </si>
  <si>
    <t>Corrosion of Conformity</t>
  </si>
  <si>
    <t>Kyng</t>
  </si>
  <si>
    <t>Ghost</t>
  </si>
  <si>
    <t>Death Dealer</t>
  </si>
  <si>
    <t>Motor Sister</t>
  </si>
  <si>
    <t>Fireball Ministry</t>
  </si>
  <si>
    <t>Huntress</t>
  </si>
  <si>
    <t>Martyrd</t>
  </si>
  <si>
    <t>Budderside</t>
  </si>
  <si>
    <t>Lamb of God, Bullet for My Valentine</t>
  </si>
  <si>
    <t>Bullet for My Valentine</t>
  </si>
  <si>
    <t>Avatar</t>
  </si>
  <si>
    <t>Adelitas Way, Islander</t>
  </si>
  <si>
    <t>England Brothers Park</t>
  </si>
  <si>
    <t>Primus, 3Teeth</t>
  </si>
  <si>
    <t>3Teeth</t>
  </si>
  <si>
    <t>Roni Benise</t>
  </si>
  <si>
    <t>Big &amp; Rich</t>
  </si>
  <si>
    <t>The Cult</t>
  </si>
  <si>
    <t>Adelitas Way</t>
  </si>
  <si>
    <t>Islander</t>
  </si>
  <si>
    <t>Funeral for a Clown</t>
  </si>
  <si>
    <t>Entombed A.D., Exmortus</t>
  </si>
  <si>
    <t xml:space="preserve">Entombed A.D. </t>
  </si>
  <si>
    <t>Exmortus</t>
  </si>
  <si>
    <t>Entombed A.D.</t>
  </si>
  <si>
    <t>Ghost, Sick Puppies, Red Sun Rising</t>
  </si>
  <si>
    <t>Anthrax, Lamb of God, Ghost, Sevendust, Saint Asonia</t>
  </si>
  <si>
    <t>Sick Puppies</t>
  </si>
  <si>
    <t>Saint Asonia</t>
  </si>
  <si>
    <t>Red Sun Rising</t>
  </si>
  <si>
    <t>Chastain Park Amphitheater - Atlanta</t>
  </si>
  <si>
    <t>Living Colour</t>
  </si>
  <si>
    <t>Avenged Sevenfold, Volbeat</t>
  </si>
  <si>
    <t>U.S. Bank Stadium - Minneapolis</t>
  </si>
  <si>
    <t>Event/Game</t>
  </si>
  <si>
    <t>Location</t>
  </si>
  <si>
    <t>Supercross</t>
  </si>
  <si>
    <t>Ringling Brothers Barnum &amp; Bailey Circus</t>
  </si>
  <si>
    <t>Bayfront Arena</t>
  </si>
  <si>
    <t>Bishop Planetrium - Metallica</t>
  </si>
  <si>
    <t>Bishop Planetarium</t>
  </si>
  <si>
    <t>Gator Growl</t>
  </si>
  <si>
    <t xml:space="preserve">Florida Field </t>
  </si>
  <si>
    <t>The Nutcracker</t>
  </si>
  <si>
    <t>Tampa Bay Perfrming Arts Center</t>
  </si>
  <si>
    <t>Chicago Bulls vs Washington Bullets</t>
  </si>
  <si>
    <t>Florida Suncoast Dome</t>
  </si>
  <si>
    <t>Tampa Bay Lightning vs Florida Panthers</t>
  </si>
  <si>
    <t>Thunderdome</t>
  </si>
  <si>
    <t>Tampa Bay Lightning vs Hartford Whalers</t>
  </si>
  <si>
    <t>Michigan Wolverines  NC State Wolfpack</t>
  </si>
  <si>
    <t>Florida State Seminoles vs Duke Blue Devils</t>
  </si>
  <si>
    <t>Doak Campbell Stadium</t>
  </si>
  <si>
    <t>Tampa Bay Lightning vs New York Islanders</t>
  </si>
  <si>
    <t>Florida State Seminoles vs Miami Hurricanes</t>
  </si>
  <si>
    <t>Tampa Bay Storm vs Arizona Rattlers</t>
  </si>
  <si>
    <t>Florida State Seminoles vs Virginia Cavaliers</t>
  </si>
  <si>
    <t>Orlando Magic vs Indiana Pacers</t>
  </si>
  <si>
    <t>Orlando Arena</t>
  </si>
  <si>
    <t>Snowbird Nationals</t>
  </si>
  <si>
    <t>Desoto Dragway</t>
  </si>
  <si>
    <t>Tampa Bay Devil Rays vs Cincinnati Reds</t>
  </si>
  <si>
    <t>Al Lang Stadium</t>
  </si>
  <si>
    <t>Tampa Bay Devil Rays vs Florida Marlins</t>
  </si>
  <si>
    <t>Tampa Bay Devil Rays vs Boston Red Sox</t>
  </si>
  <si>
    <t>Philadelphia Phillies vs Toronto Blue Jays</t>
  </si>
  <si>
    <t>Jack Russell Stadium</t>
  </si>
  <si>
    <t>Tampa Bay Lightning vs Philadelphia Flyers</t>
  </si>
  <si>
    <t>Ice Palace Arena</t>
  </si>
  <si>
    <t>Tampa Bay Lightning vs Ottawa Senators</t>
  </si>
  <si>
    <t>Tampa Bay Devil Rays vs Baltimore Orioles</t>
  </si>
  <si>
    <t>Tampa Bay Devil Rays vs Kansas City Royals</t>
  </si>
  <si>
    <t>Florida State Seminoles vs Clemson Tigers</t>
  </si>
  <si>
    <t>Tampa Bay Devil Rays vs Seattle Mariners</t>
  </si>
  <si>
    <t>Tampa Bay Bucs vs Kansas City Chiefs</t>
  </si>
  <si>
    <t>Raymond James Stadium</t>
  </si>
  <si>
    <t>Tampa Bay Devil Rays vs Philadelphia Phillies</t>
  </si>
  <si>
    <t>Tampa Bay Devil Rays vs Chicago White Sox</t>
  </si>
  <si>
    <t>Tampa Bay Bucs vs Detroit Lions</t>
  </si>
  <si>
    <t>Tampa Bay Bucs vs Baltimore Ravens</t>
  </si>
  <si>
    <t>Tampa Bay Lightning vs New Jersey Devils</t>
  </si>
  <si>
    <t>Tampa Bay Lightning vs Minnesota Wild</t>
  </si>
  <si>
    <t>St. Pete Times Forum</t>
  </si>
  <si>
    <t>Tampa Bay Lightning vs Washington Capitols</t>
  </si>
  <si>
    <t>Tampa Bay Devil Rays vs Cleveland Indians</t>
  </si>
  <si>
    <t>Clearwater Threshers vs Tampa Yankees</t>
  </si>
  <si>
    <t>Bright House Networks Field</t>
  </si>
  <si>
    <t>Tampa Bay Buccaneers vs San Francisco 49ers</t>
  </si>
  <si>
    <t>Philadelphia Phillies vs Pittsburgh Pirates</t>
  </si>
  <si>
    <t>Tampa Bay Buccaneers vs Detroit Lions</t>
  </si>
  <si>
    <t>Dave Chappelle</t>
  </si>
  <si>
    <t>Tampa Bay Buccaneers vs New Orleans Saints</t>
  </si>
  <si>
    <t>Tampa Bay Buccaneers vs Seattle Seahawks</t>
  </si>
  <si>
    <t>Tampa Bay Buccaneers vs Jacksonville Jaguars</t>
  </si>
  <si>
    <t>Tampa Bay Lightning vs Carolina Hurricanes</t>
  </si>
  <si>
    <t>Clearwater Threshers vs Daytona Cubs</t>
  </si>
  <si>
    <t>Tampa Bay Buccaneers vs New England Patriots</t>
  </si>
  <si>
    <t>Tampa Bay Buccaneers vs Minnesota Vikings</t>
  </si>
  <si>
    <t>Tampa Bay Buccaneers vs Carolina Panthers</t>
  </si>
  <si>
    <t>Tampa Bay Lightning vs Atlanta Thrashers</t>
  </si>
  <si>
    <t>Cavalia (not sure exact date)</t>
  </si>
  <si>
    <t>State Fairgorunds</t>
  </si>
  <si>
    <t>Tampa Bay Lightning vs Pittsburgh Penguins</t>
  </si>
  <si>
    <t>Grand Prix</t>
  </si>
  <si>
    <t>Downtown St. Pete</t>
  </si>
  <si>
    <t>Stomp</t>
  </si>
  <si>
    <t>Tampa Bay Buccaneers vs Atlanta Falcons</t>
  </si>
  <si>
    <t>Tampa Bay Rays vs New York Yankees</t>
  </si>
  <si>
    <t>Tampa Bay Times Forum</t>
  </si>
  <si>
    <t>Tampa Bay Rays vs Miami Marlins</t>
  </si>
  <si>
    <t>Tampa Bay Buccaneers vs Washinton Redskins</t>
  </si>
  <si>
    <t>Tampa Bay Lightning vs Buffalo Sabres</t>
  </si>
  <si>
    <t>Cirque Du Soleil - Michael Jackson</t>
  </si>
  <si>
    <t>Tampa Bay Lightning vs New York Rangers</t>
  </si>
  <si>
    <t>Cirque Dreams</t>
  </si>
  <si>
    <t>Jim Jeffries</t>
  </si>
  <si>
    <t>Straz Center Tampa</t>
  </si>
  <si>
    <t>Chicago Cubs vs Pittsburg Pirates</t>
  </si>
  <si>
    <t>Tampa Bay Rays vs Los Angeles Angels</t>
  </si>
  <si>
    <t>Tampa Bay Lightning vs San Jose Sharks</t>
  </si>
  <si>
    <t>Cirque du Soleil - KURIOS</t>
  </si>
  <si>
    <t>The Station - Atlanta</t>
  </si>
  <si>
    <t>Cirque du Soleil - TORUK</t>
  </si>
  <si>
    <t>Eddie Izzard</t>
  </si>
  <si>
    <t>Jeff Foxworthy &amp; Larry The Cable Guy</t>
  </si>
  <si>
    <t>UFC on Fox: Teixeira vs. Evans</t>
  </si>
  <si>
    <t>Tampa Bay Lightning vs Chicago Blackhawks (SC)</t>
  </si>
  <si>
    <t>Tampa Bay Lightning vs Vancouver Canucks</t>
  </si>
  <si>
    <t>Wrigley Field - Chicago</t>
  </si>
  <si>
    <t>Fantastic Negrito</t>
  </si>
  <si>
    <t>Wayne Brady</t>
  </si>
  <si>
    <t>Joan Jett, Cheap Trick</t>
  </si>
  <si>
    <t>Death Angel</t>
  </si>
  <si>
    <t>Slayer sound check</t>
  </si>
  <si>
    <t>Anthrax, Death Angel, Slayer sound check</t>
  </si>
  <si>
    <t>The Offering</t>
  </si>
  <si>
    <t>DevilDriver, Devil You Know</t>
  </si>
  <si>
    <t>DevilDriver</t>
  </si>
  <si>
    <t>Crowbar, Havok</t>
  </si>
  <si>
    <t>Camping World Stadium - Orlando</t>
  </si>
  <si>
    <t>Crowbar</t>
  </si>
  <si>
    <t>Havok</t>
  </si>
  <si>
    <t>A Day to Remember,  Pierce the Veil</t>
  </si>
  <si>
    <t>Hollywood Casino Amphitheatre, Tinley Park, IL</t>
  </si>
  <si>
    <t>Soldier Field, Chicago</t>
  </si>
  <si>
    <t>Paul McCartney</t>
  </si>
  <si>
    <t>St. Augustine Amphitheater</t>
  </si>
  <si>
    <t>Zakk Sabbath</t>
  </si>
  <si>
    <t>Them Evils</t>
  </si>
  <si>
    <t>Killswitch Engage, Havok</t>
  </si>
  <si>
    <t>Killswitch Engage</t>
  </si>
  <si>
    <t>Tradewinds Resort</t>
  </si>
  <si>
    <t>Opener(s)</t>
  </si>
  <si>
    <t>Lynch Mob</t>
  </si>
  <si>
    <t>The Iron Maidens</t>
  </si>
  <si>
    <t>Beasto Blanco</t>
  </si>
  <si>
    <t>Kix, Autograph, Pretty Maids, John Corabi, Kickin Valentina, Jared James Nichols</t>
  </si>
  <si>
    <t>Monsters of Rock cruise</t>
  </si>
  <si>
    <t>Queensrÿche, Tesla, Lita Ford, Doro Pesch, Winger, Y&amp;T, Budderside</t>
  </si>
  <si>
    <t>British Lion, Atomic Punks, Keel, Dangerous Toys, Rough Cutt, Pretty Maids, Lillian Axe, Rhino Bucket, Pink Cream 69, Junkyard</t>
  </si>
  <si>
    <t>Paradise Kitty</t>
  </si>
  <si>
    <t>Reba McEntire</t>
  </si>
  <si>
    <t>Nightwish</t>
  </si>
  <si>
    <t>Lamb of God, Anthrax, Behemoth, Testament</t>
  </si>
  <si>
    <t>Orlando Amphitheater</t>
  </si>
  <si>
    <t>Joan Jett &amp; the Blackhearts, Tesla</t>
  </si>
  <si>
    <t>Whitechapel</t>
  </si>
  <si>
    <t>Pop Evil (acoustic)</t>
  </si>
  <si>
    <t>Poison</t>
  </si>
  <si>
    <t>Lamb of God, Anthrax, Testament, Napalm Death</t>
  </si>
  <si>
    <t>Cellairis Amphitheatre, Atlanta</t>
  </si>
  <si>
    <t>Steel Panther</t>
  </si>
  <si>
    <t>Mötley Crüe</t>
  </si>
  <si>
    <t>Five Finger Death Punch</t>
  </si>
  <si>
    <t>Joan Jett &amp; the Blackhearts</t>
  </si>
  <si>
    <t>British Lion</t>
  </si>
  <si>
    <t>Kix</t>
  </si>
  <si>
    <t>Pretty Maids</t>
  </si>
  <si>
    <t>Winger</t>
  </si>
  <si>
    <t>A Day to Remember</t>
  </si>
  <si>
    <t>Atomic Punks</t>
  </si>
  <si>
    <t>Aversions Crown</t>
  </si>
  <si>
    <t>Dangerous Toys</t>
  </si>
  <si>
    <t>Don Jamieson</t>
  </si>
  <si>
    <t>Fleshgod Apocalypse</t>
  </si>
  <si>
    <t>Heavy Mellow</t>
  </si>
  <si>
    <t>Jared James Nichols</t>
  </si>
  <si>
    <t>Jon Oliva's Pain</t>
  </si>
  <si>
    <t>John Corabi</t>
  </si>
  <si>
    <t>Junkyard</t>
  </si>
  <si>
    <t>Keel</t>
  </si>
  <si>
    <t>Kickin Valentina</t>
  </si>
  <si>
    <t>Lillian Axe</t>
  </si>
  <si>
    <t>Madam X</t>
  </si>
  <si>
    <t>Napalm Death</t>
  </si>
  <si>
    <t>Pierce the Veil</t>
  </si>
  <si>
    <t>Pink Cream 69</t>
  </si>
  <si>
    <t>Puddle of Mudd</t>
  </si>
  <si>
    <t>Red Fang</t>
  </si>
  <si>
    <t>Rhino Bucket</t>
  </si>
  <si>
    <t>Rough Cutt</t>
  </si>
  <si>
    <t>The Black Dhalia Murder</t>
  </si>
  <si>
    <t>Tyketto</t>
  </si>
  <si>
    <t>Vixen</t>
  </si>
  <si>
    <t>Y&amp;T</t>
  </si>
  <si>
    <t>Jim Breuer</t>
  </si>
  <si>
    <t>PNC Arena - Raleigh, NC</t>
  </si>
  <si>
    <t>Magic City Casino</t>
  </si>
  <si>
    <t>Skid Row</t>
  </si>
  <si>
    <t>Tora Tora, Femme Fatale, Extreme, Richie Kotzen, BulletBoys, Kix, Y&amp;T, Saxon, Metalichi</t>
  </si>
  <si>
    <t>U.D.O., Rose Tattoo, Tom Keifer Band, Y&amp;T, Saxon, Metalichi, The Quireboys, Richie Kotzen, Tora Tora</t>
  </si>
  <si>
    <t>Stone Temple Pilots</t>
  </si>
  <si>
    <t>Lamb of God, Amon Amarth, Cannibal Corpse</t>
  </si>
  <si>
    <t>Dying Fetus, Revocation, Spite</t>
  </si>
  <si>
    <t>Bowling for Soup</t>
  </si>
  <si>
    <t>Reel Big Fish</t>
  </si>
  <si>
    <t>BB&amp;T Center - Sunrise</t>
  </si>
  <si>
    <t>Ted Nugent</t>
  </si>
  <si>
    <t>Michael Austin</t>
  </si>
  <si>
    <t>Volbeat, Gojira, Behemoth</t>
  </si>
  <si>
    <t>Bad Marriage</t>
  </si>
  <si>
    <t>Sebastian Bach</t>
  </si>
  <si>
    <t>Convey, The Band Royale</t>
  </si>
  <si>
    <t>John 5 and the Creatures, Eve to Adam</t>
  </si>
  <si>
    <t>Heavy Pettin, Kix, Keel, Tokyo Motor Fist, Autograph</t>
  </si>
  <si>
    <t>Monsters of Rock Cruise</t>
  </si>
  <si>
    <t>Lizzy Borden</t>
  </si>
  <si>
    <t>Joel Hoekstra, Doro, Y&amp;T, Stryper, British Lion, Tesla, Kix, Richie Kotzen, Krokus, Atomic Punks, Steelheart, Paradise Kitty, Faster Pussycat</t>
  </si>
  <si>
    <t>Mac Sabbath</t>
  </si>
  <si>
    <t>Hardcore Superstar, Cold Sweat, Kingdom Come, Extreme, Firehouse, H.E.A.T, British Lion, Slaughter, Diemonds, Lynch Mob, Vixen, Paradise Kitty</t>
  </si>
  <si>
    <t>Joe Bonamassa</t>
  </si>
  <si>
    <t>UFO</t>
  </si>
  <si>
    <t>Damon Johnson</t>
  </si>
  <si>
    <t>Capitol Theater</t>
  </si>
  <si>
    <t>REO Speedwagon</t>
  </si>
  <si>
    <t>Levon</t>
  </si>
  <si>
    <t>Yngwie Malmsteen</t>
  </si>
  <si>
    <t>Paralandra, The Midnight Devils</t>
  </si>
  <si>
    <t>Sabaton, Soulfly, Ill Nino, Tommy Vext, Uncured</t>
  </si>
  <si>
    <t>The Dead Dasies</t>
  </si>
  <si>
    <t>Don Jamieson, The Black Moods</t>
  </si>
  <si>
    <t>Knocked Loose, Alien Weaponry</t>
  </si>
  <si>
    <t>Genesee Theatre, Waukegan, IL</t>
  </si>
  <si>
    <t>Hard Rock Live - Hollywood</t>
  </si>
  <si>
    <t>Kaleido</t>
  </si>
  <si>
    <t>Hard Rock Live - Orlando</t>
  </si>
  <si>
    <t>Lynch Mob (MoRC)</t>
  </si>
  <si>
    <t>The Iron Maidens (MoRC)</t>
  </si>
  <si>
    <t>Beasto Blanco (MoRC)</t>
  </si>
  <si>
    <t>Lita Ford (MoRC)</t>
  </si>
  <si>
    <t>Queensrÿche (MoRC)</t>
  </si>
  <si>
    <t>Skid Row (MoRC)</t>
  </si>
  <si>
    <t>Tesla (MoRC)</t>
  </si>
  <si>
    <t>Lizzy Borden (MoRC)</t>
  </si>
  <si>
    <t>Mac Sabbath (MoRC)</t>
  </si>
  <si>
    <t>Photo Pass</t>
  </si>
  <si>
    <t>The Dead Daisies</t>
  </si>
  <si>
    <t>MoRC 2020</t>
  </si>
  <si>
    <t>MoRC 2019</t>
  </si>
  <si>
    <t>MoRC 2018</t>
  </si>
  <si>
    <t>root directory</t>
  </si>
  <si>
    <t>The Black Moods</t>
  </si>
  <si>
    <t>Sabaton</t>
  </si>
  <si>
    <t xml:space="preserve"> Cannibal Corpse</t>
  </si>
  <si>
    <t>Corrosion of Conformity, Red Fang</t>
  </si>
  <si>
    <t>Night Ranger</t>
  </si>
  <si>
    <t>OCC Roadhouse</t>
  </si>
  <si>
    <t>Paralandra</t>
  </si>
  <si>
    <t>The Midnight Devils</t>
  </si>
  <si>
    <t>Ill Nino</t>
  </si>
  <si>
    <t>Tommy Vext</t>
  </si>
  <si>
    <t>Uncured</t>
  </si>
  <si>
    <t>John 5 and the Creatures</t>
  </si>
  <si>
    <t>Revocation</t>
  </si>
  <si>
    <t>Spite</t>
  </si>
  <si>
    <t>Convey</t>
  </si>
  <si>
    <t>The Band Royale</t>
  </si>
  <si>
    <t>98 Rock Suite</t>
  </si>
  <si>
    <t>Eve to Adam</t>
  </si>
  <si>
    <t>should be</t>
  </si>
  <si>
    <t>Night of Fire - drag races</t>
  </si>
  <si>
    <t>festival_of_speed_2010</t>
  </si>
  <si>
    <t>festival_of_speed_2012</t>
  </si>
  <si>
    <t>festival_of_speed_2013</t>
  </si>
  <si>
    <t>festival_of_speed_2014</t>
  </si>
  <si>
    <t>The Black Dahlia Murder, Fleshgod Apocalypse, Aversions Crown</t>
  </si>
  <si>
    <t>Jinjer</t>
  </si>
  <si>
    <t>Suicide Silence, All Hail the Yeti</t>
  </si>
  <si>
    <t>Suicide Silence</t>
  </si>
  <si>
    <t>All Hail the Yeti</t>
  </si>
  <si>
    <t>Vandenberg</t>
  </si>
  <si>
    <t>Vixen, Rhino Bucket</t>
  </si>
  <si>
    <t>Kix, Electric Boys, H.E.A.T, Enuff Z'Nuff, Rhino Bucket, Ted Poley</t>
  </si>
  <si>
    <t>Slaughter</t>
  </si>
  <si>
    <t>Tokyo Motor Fist, Dangerous Toys, Winger, Eclipse, Lit, Nestor, Firewind, Crazy Lixx, Soto</t>
  </si>
  <si>
    <t>The Quireboys, Buckcherry, Faster Pussycat, Richie Kotzen, Geoff Tate, Winger, Lillian Axe, Lit, Crazy Lixx, H.E.A.T, Dangerous Toys</t>
  </si>
  <si>
    <t>Faster Pussycat, Kix, Alice Cooper, Nestor, Vandenberg, Nerd Halen</t>
  </si>
  <si>
    <t>Geoff Tate, Black 'N Blue, Pat Travers, Soto, Lillian Axe</t>
  </si>
  <si>
    <t>Gretta Van Fleet, Ice Nine Kills</t>
  </si>
  <si>
    <t>Allegiant Stadium - Las Vegas</t>
  </si>
  <si>
    <t>Exodus, Death Angel</t>
  </si>
  <si>
    <t>W.A.S.P.</t>
  </si>
  <si>
    <t>Armored Saint</t>
  </si>
  <si>
    <t>The Plaza Live - Orlando</t>
  </si>
  <si>
    <t>Arcada Theater - St. Charles, IL</t>
  </si>
  <si>
    <t>MoRC 2022</t>
  </si>
  <si>
    <t>Slaughter (MoRC)</t>
  </si>
  <si>
    <t>Vandenberg (MoRC)</t>
  </si>
  <si>
    <t>Faster Pussycat</t>
  </si>
  <si>
    <t>The Quireboys</t>
  </si>
  <si>
    <t>Extreme</t>
  </si>
  <si>
    <t>H.E.A.T</t>
  </si>
  <si>
    <t>Richie Kotzen</t>
  </si>
  <si>
    <t>Black 'n Blue</t>
  </si>
  <si>
    <t>Eclipse</t>
  </si>
  <si>
    <t>Kingdom Come</t>
  </si>
  <si>
    <t>Brian Howe</t>
  </si>
  <si>
    <t>BulletBoys</t>
  </si>
  <si>
    <t>Crazy Lixx</t>
  </si>
  <si>
    <t>Enuff Z'Nuff</t>
  </si>
  <si>
    <t>Femme Fatale</t>
  </si>
  <si>
    <t>Geoff Tate</t>
  </si>
  <si>
    <t>Hardcore Superstar</t>
  </si>
  <si>
    <t>Honeymoon Suite</t>
  </si>
  <si>
    <t>Lit</t>
  </si>
  <si>
    <t>Mach 22</t>
  </si>
  <si>
    <t>Nestor</t>
  </si>
  <si>
    <t>Saxon</t>
  </si>
  <si>
    <t>Soto</t>
  </si>
  <si>
    <t>Steelheart</t>
  </si>
  <si>
    <t>Stryper</t>
  </si>
  <si>
    <t>Tokyo Motor Fist</t>
  </si>
  <si>
    <t>Tom Keifer Band</t>
  </si>
  <si>
    <t>Tora Tora</t>
  </si>
  <si>
    <t>U.D.O.</t>
  </si>
  <si>
    <t>Alien Weaponry</t>
  </si>
  <si>
    <t>Beerwolf</t>
  </si>
  <si>
    <t>Burning Rain</t>
  </si>
  <si>
    <t>Cold Sweat</t>
  </si>
  <si>
    <t>D-A-D</t>
  </si>
  <si>
    <t>Danger Danger</t>
  </si>
  <si>
    <t>Diemonds</t>
  </si>
  <si>
    <t>Electric Boys</t>
  </si>
  <si>
    <t>Firewind</t>
  </si>
  <si>
    <t>Gretta Van Fleet</t>
  </si>
  <si>
    <t>Heavy Pettin</t>
  </si>
  <si>
    <t>Ice Nine Kills</t>
  </si>
  <si>
    <t>Jetboy</t>
  </si>
  <si>
    <t>Joel Hoekstra</t>
  </si>
  <si>
    <t>Killer Dwarfs</t>
  </si>
  <si>
    <t>Kings X</t>
  </si>
  <si>
    <t>Knocked Loose</t>
  </si>
  <si>
    <t>Krokus</t>
  </si>
  <si>
    <t>Michael Grant &amp; The Assassins</t>
  </si>
  <si>
    <t>Nerd Halen</t>
  </si>
  <si>
    <t>Raven</t>
  </si>
  <si>
    <t>Rose Tattoo</t>
  </si>
  <si>
    <t>Ted Poley</t>
  </si>
  <si>
    <t>Thunder</t>
  </si>
  <si>
    <t>XYZ</t>
  </si>
  <si>
    <t>Whitechapel, Revocation, Shadow of Intent</t>
  </si>
  <si>
    <t>Shadow of Intent</t>
  </si>
  <si>
    <t>Progject</t>
  </si>
  <si>
    <t>Alan Hewitt &amp; One Nation</t>
  </si>
  <si>
    <t>Radisson Resort At The Port, Cape Canaveral</t>
  </si>
  <si>
    <t>McBroom Sisters</t>
  </si>
  <si>
    <t>Marbin, McStine &amp; Minnemann, Alan Hewitt &amp; One Nation, Transatlantic, Stu Hamm, Klone, Nektar, Pain of Salvation</t>
  </si>
  <si>
    <t>Cruise to the Edge</t>
  </si>
  <si>
    <t>District 97</t>
  </si>
  <si>
    <t>Dave Kerzner, Pattern-Seeking Animals, Justin Hayward, Riverside, Adrien Belew, Al Di Meola, McStine &amp; Minnemann</t>
  </si>
  <si>
    <t>Haken</t>
  </si>
  <si>
    <t>Empty Pockets, Al Stewart, Lifesigns, Marillion, Moon Safari, Wishbone Ash, Stu Hamm, Alan Parsons, The Zappa Band</t>
  </si>
  <si>
    <t>Saga</t>
  </si>
  <si>
    <t>Claudio Simonetti's Goblin, Adrian Belew, Jakko Jakszyk, McBroom Sisters, Protocol, Klone, Nektar, Adam Holzman</t>
  </si>
  <si>
    <t>CTTE 2022</t>
  </si>
  <si>
    <t>Adrian Belew</t>
  </si>
  <si>
    <t>Al Di Meola</t>
  </si>
  <si>
    <t>Jakko Jakszyk</t>
  </si>
  <si>
    <t>Klone</t>
  </si>
  <si>
    <t>Lifesigns</t>
  </si>
  <si>
    <t>McStine &amp; Minnemann</t>
  </si>
  <si>
    <t>Nektar</t>
  </si>
  <si>
    <t>Pattern-Seeking Animals</t>
  </si>
  <si>
    <t>Stu Hamm</t>
  </si>
  <si>
    <t>Adam Holzman</t>
  </si>
  <si>
    <t>Al Stewart</t>
  </si>
  <si>
    <t>Alan Parsons</t>
  </si>
  <si>
    <t>Alex Machacek</t>
  </si>
  <si>
    <t>Claudio Simonetti's Goblin</t>
  </si>
  <si>
    <t>Dave Kerzner</t>
  </si>
  <si>
    <t>Justin Hayward</t>
  </si>
  <si>
    <t>Marbin</t>
  </si>
  <si>
    <t>Marillion</t>
  </si>
  <si>
    <t>Moon Safari</t>
  </si>
  <si>
    <t>Pain of Salvation</t>
  </si>
  <si>
    <t>Protocol</t>
  </si>
  <si>
    <t>Riverside</t>
  </si>
  <si>
    <t>The Zappa Band</t>
  </si>
  <si>
    <t>Transatlantic</t>
  </si>
  <si>
    <t>Wishbone Ash</t>
  </si>
  <si>
    <t>McBroom Sisters (CTTE)</t>
  </si>
  <si>
    <t>District 97 (CTTE)</t>
  </si>
  <si>
    <t>Haken (CTTE)</t>
  </si>
  <si>
    <t>Saga (CTTE)</t>
  </si>
  <si>
    <t>Pussy Riot</t>
  </si>
  <si>
    <t>Def Leppard, Poison, Joan Jett &amp; the Blackhearts</t>
  </si>
  <si>
    <t>Spa Beach</t>
  </si>
  <si>
    <t>Gatlinburg Convention Center</t>
  </si>
  <si>
    <t>Girls Rock St. Pete</t>
  </si>
  <si>
    <t>The Ranch, Fort Myers</t>
  </si>
  <si>
    <t>Potawatomi Hotel &amp; Casino, Milwaukee</t>
  </si>
  <si>
    <t>Black Label Society, Hatebreed</t>
  </si>
  <si>
    <t>Tom Keifer Band, Extreme, Quiet Riot, Richie Kotzen, Kip Winger, Autograph, Lillian Axe, Tango Down</t>
  </si>
  <si>
    <t>Stryper, Stephen Pearcy, Dangerous Toys, Enuff Z'Nuff, Cold Sweat, John Corabi, Cody Parks &amp; The Dirty South</t>
  </si>
  <si>
    <t>Firehouse, Kix, Nelson, Vixen, Brother Cain, Toque, Cody Parks &amp; The Dirty South, Pat Travers, Michael Sweet, Wild America</t>
  </si>
  <si>
    <t>Cody Parks &amp; The Dirty South</t>
  </si>
  <si>
    <t>Brother Cain</t>
  </si>
  <si>
    <t>Michael Sweet</t>
  </si>
  <si>
    <t>Nelson</t>
  </si>
  <si>
    <t>Stephen Pearcy</t>
  </si>
  <si>
    <t>Tango Down</t>
  </si>
  <si>
    <t>Toque</t>
  </si>
  <si>
    <t>Wild America</t>
  </si>
  <si>
    <t>MotM 2022</t>
  </si>
  <si>
    <t>The Priest</t>
  </si>
  <si>
    <t>Shamans of Sound</t>
  </si>
  <si>
    <t>Jammin Java - Vienna, VA</t>
  </si>
  <si>
    <t>Within Temptation</t>
  </si>
  <si>
    <t>On the Blue Cruise</t>
  </si>
  <si>
    <t>Shamans of Sound, Wild</t>
  </si>
  <si>
    <t>Higher Education</t>
  </si>
  <si>
    <t>Wild</t>
  </si>
  <si>
    <t>Scott Stapp</t>
  </si>
  <si>
    <t>Dark Funeral, Immolation, Black Anvil</t>
  </si>
  <si>
    <t>Black Anvil</t>
  </si>
  <si>
    <t>Dark Funeral</t>
  </si>
  <si>
    <t>Immolation</t>
  </si>
  <si>
    <t>Malevolence</t>
  </si>
  <si>
    <t>P.O.D.</t>
  </si>
  <si>
    <t>Space of Variations</t>
  </si>
  <si>
    <t>P.O.D., Malevolence, Space of Variations</t>
  </si>
  <si>
    <t>Capital One Arena</t>
  </si>
  <si>
    <t>Metlife Stadium</t>
  </si>
  <si>
    <t>Ameris Bank Amphitheatre</t>
  </si>
  <si>
    <t>Gillette Stadium</t>
  </si>
  <si>
    <t>Young Dubliners</t>
  </si>
  <si>
    <t>Randy Hansen</t>
  </si>
  <si>
    <t>The Young Dubliners</t>
  </si>
  <si>
    <t>Mellow Yellow, Little River Band, The Babys, The Bottom Feeders, The Lovin' Spoonful, Al Stewart, Ambrosia, Pat Travers Band, Marbin</t>
  </si>
  <si>
    <t>Mike Dawes, Dave Mason, The Empty Pockets, Marbin, Firefall, Justin Hayward, The Lovin' Spoonful, Marbin, Bruce Sudano, Fernando Perdomo, The Skatalites</t>
  </si>
  <si>
    <t>Top of the World, Firefall, The Zombies, The Bottom Feeders, The Empty Pockets, The Young Dubliners, Lighthouse, Marbin</t>
  </si>
  <si>
    <t>The Bottom Feeders, Mellow Yellow, Alan Parsons, The Babys, The Zombies, Justin Hayward, Pat Travers Band, Little River Band, Marbin</t>
  </si>
  <si>
    <t>The Bottom Feeders, The Skatalites, Alan Parsons, Top of the World, Ambrosia, Al Stewart, Renaissance, Dave Mason</t>
  </si>
  <si>
    <t>The Attic, Ybor</t>
  </si>
  <si>
    <t>Pat Travers Band</t>
  </si>
  <si>
    <t>The Bottom Feeders</t>
  </si>
  <si>
    <t>The Empty Pockets</t>
  </si>
  <si>
    <t>Young Doubliners</t>
  </si>
  <si>
    <t>Ambrosia</t>
  </si>
  <si>
    <t>Dave Mason</t>
  </si>
  <si>
    <t>Firefall</t>
  </si>
  <si>
    <t>Little River Band</t>
  </si>
  <si>
    <t>Mellow Yellow</t>
  </si>
  <si>
    <t>The Babys</t>
  </si>
  <si>
    <t>The Lovin' Spoonful</t>
  </si>
  <si>
    <t>The Skatalites</t>
  </si>
  <si>
    <t>The Zombies</t>
  </si>
  <si>
    <t>Top of the World</t>
  </si>
  <si>
    <t>Bruce Sudano</t>
  </si>
  <si>
    <t>Fernando Perdomo</t>
  </si>
  <si>
    <t>Lighthouse</t>
  </si>
  <si>
    <t>Mike Dawes</t>
  </si>
  <si>
    <t>Renaissance</t>
  </si>
  <si>
    <t>Randy Hansen (OTBC)</t>
  </si>
  <si>
    <t>Starship (OTBC)</t>
  </si>
  <si>
    <t>Young Dubliners (OTBC)</t>
  </si>
  <si>
    <t>Deep Purple</t>
  </si>
  <si>
    <t>The Marshall Tucker Band</t>
  </si>
  <si>
    <t>OTBC 2023</t>
  </si>
  <si>
    <t>Dropkick Murphys</t>
  </si>
  <si>
    <t>The Rumjacks, Jesse Ahern</t>
  </si>
  <si>
    <t>Jesse Ahern</t>
  </si>
  <si>
    <t>The Rumjacks</t>
  </si>
  <si>
    <t>Crobot, Tragedy</t>
  </si>
  <si>
    <t>Tragedy</t>
  </si>
  <si>
    <t>The Winery Dogs</t>
  </si>
  <si>
    <t>Roxx Revolt and the Velvets</t>
  </si>
  <si>
    <t xml:space="preserve">https://neufutur.com/2016/01/prong-x-no-absolutes/ </t>
  </si>
  <si>
    <t xml:space="preserve">https://neufutur.com/2016/01/dark-days-a-memoir/ </t>
  </si>
  <si>
    <t xml:space="preserve">https://neufutur.com/2016/01/primal-fear-rulebreaker/ </t>
  </si>
  <si>
    <t xml:space="preserve">https://neufutur.com/2016/01/product-of-hate-buried-in-violence/ </t>
  </si>
  <si>
    <t xml:space="preserve">https://neufutur.com/2016/01/official-truth-101-proof/ </t>
  </si>
  <si>
    <t xml:space="preserve">https://neufutur.com/2016/01/avatar-january-24-2016-pinellas-park-fl/ </t>
  </si>
  <si>
    <t xml:space="preserve">https://neufutur.com/2016/02/tool-with-primus-and-3teeth/ </t>
  </si>
  <si>
    <t xml:space="preserve">https://neufutur.com/2016/04/amon-amarth-april-18-2016-ritz-ybor-tampa-fl/ </t>
  </si>
  <si>
    <t>TICKETMASTER TIPS</t>
  </si>
  <si>
    <t>FESTIVAL CRUISE TIPS</t>
  </si>
  <si>
    <t>Metal stories for metal heads with randy cook (Metallica story)</t>
  </si>
  <si>
    <t>ALBUM REVIEWS — LAMB OF GOD</t>
  </si>
  <si>
    <t>Type</t>
  </si>
  <si>
    <t>Link</t>
  </si>
  <si>
    <t>Article</t>
  </si>
  <si>
    <t>Photos</t>
  </si>
  <si>
    <t>https://www.rocketsports-ent.com/joe-bonamassa-plays-the-blues-and-more-at-ruth-eckerd-hall/</t>
  </si>
  <si>
    <t>https://www.rocketsports-ent.com/zebra-shows-their-stripes/</t>
  </si>
  <si>
    <t>https://www.rocketsports-ent.com/judas-priest-celebrates-its-50th-at-warlando-in-orlando/</t>
  </si>
  <si>
    <t>https://www.rocketsports-ent.com/the-dead-daisies-in-bloom-at-jannus-live/</t>
  </si>
  <si>
    <t>https://www.rocketsports-ent.com/head-banging-on-the-high-seas-on-the-monsters-of-rock-cruise-morc/</t>
  </si>
  <si>
    <t>https://www.rocketsports-ent.com/getting-jinger-with-it-at-jannus-live/</t>
  </si>
  <si>
    <t>https://www.rocketsports-ent.com/pour-some-shout-at-the-devil-on-me/</t>
  </si>
  <si>
    <t>https://www.rocketsports-ent.com/purple-gurl-reigns-and-surprises-many-at-the-saint-petersburg-pier/</t>
  </si>
  <si>
    <t>https://www.rocketsports-ent.com/st-petersburg-thrives-with-pride/</t>
  </si>
  <si>
    <t>https://www.rocketsports-ent.com/toddrick-hill-and-pussy-riot-headline-an-amazing-night-of-st-pete-pride/</t>
  </si>
  <si>
    <t>https://www.rocketsports-ent.com/sonic-slam-2022-tour-sends-shock-waves-in-fort-myers-florida/</t>
  </si>
  <si>
    <t>https://www.rocketsports-ent.com/rocking-with-the-monsters-on-the-mountain/</t>
  </si>
  <si>
    <t>https://showsigoto.com/review-photos-cannibal-corpse-2022/</t>
  </si>
  <si>
    <t>https://showsigoto.com/anthrax-review-photos-2022/</t>
  </si>
  <si>
    <t>https://showsigoto.com/testament-review-photos-2022/</t>
  </si>
  <si>
    <t>https://showsigoto.com/photos/cannibal-corpse-2022-2/</t>
  </si>
  <si>
    <t>https://showsigoto.com/photos/jinjer-2022/</t>
  </si>
  <si>
    <t>https://www.rocketsports-ent.com/the-chief-metal-officers-year-in-review/</t>
  </si>
  <si>
    <t>https://showsigoto.com/photos/reo-speedwagon-2023/ - Feb 7, 2023</t>
  </si>
  <si>
    <t xml:space="preserve">https://showsigoto.com/photos/deep-purple-2023/ </t>
  </si>
  <si>
    <t xml:space="preserve">https://www.rocketsports-ent.com/on-the-blue-cruise-2023-day-one-in-review/ </t>
  </si>
  <si>
    <t xml:space="preserve">https://neufutur.com/2016/05/iron-maiden-224-sunrise-fl-46-chicago-il/ </t>
  </si>
  <si>
    <t xml:space="preserve">https://neufutur.com/2016/05/fort-rock-april-30-2016-fort-myers-fl/ </t>
  </si>
  <si>
    <t xml:space="preserve">https://neufutur.com/2016/05/night-scorpions-572016-atlanta-ga/ </t>
  </si>
  <si>
    <t xml:space="preserve">https://neufutur.com/2016/05/volbeat-seal-deal-lets-boogie/ </t>
  </si>
  <si>
    <t xml:space="preserve">https://neufutur.com/2016/06/weird-al-yankovic-mahaffey-theater/ </t>
  </si>
  <si>
    <t xml:space="preserve">https://neufutur.com/2016/10/metallica-aug-20-2016-minneapolis-mn/ </t>
  </si>
  <si>
    <t xml:space="preserve">https://neufutur.com/2016/11/slayer-anthrax-death-angel-927-orlando-fl/ </t>
  </si>
  <si>
    <t xml:space="preserve">https://neufutur.com/2017/02/three-months-into-hardwired-to-self-destruct/ </t>
  </si>
  <si>
    <t xml:space="preserve">https://neufutur.com/2017/07/metallica-live-july-5th-camping-world-stadium-orlando-fl/ </t>
  </si>
  <si>
    <t xml:space="preserve">https://neufutur.com/2017/07/iron-maiden-tampa-611-and-tinley-park-615/ </t>
  </si>
  <si>
    <t xml:space="preserve">https://neufutur.com/2017/12/hatebreed-november-29-2017-state-theater-st-petersburg-fl/ </t>
  </si>
  <si>
    <t xml:space="preserve">https://neufutur.com/2018/03/monsters-of-rock-cruise-feb-11-16-2018/ </t>
  </si>
  <si>
    <t xml:space="preserve">https://showsigoto.com/metallica-premiere-atlas-rise/ </t>
  </si>
  <si>
    <t xml:space="preserve">https://showsigoto.com/hatebreed-live-review-2016/ </t>
  </si>
  <si>
    <t xml:space="preserve">https://showsigoto.com/genitorturers-live-review-st-petersburg/ </t>
  </si>
  <si>
    <t xml:space="preserve">https://showsigoto.com/soundgarden-live-review-2017/ </t>
  </si>
  <si>
    <t xml:space="preserve">https://showsigoto.com/hatebreed-live-review-2017/ </t>
  </si>
  <si>
    <t xml:space="preserve">https://showsigoto.com/monsters-rock-cruise-review-2018/ </t>
  </si>
  <si>
    <t xml:space="preserve">https://showsigoto.com/slayer-final-tour-2018/ </t>
  </si>
  <si>
    <t xml:space="preserve">https://showsigoto.com/monsters-of-rock-cruise-review-2019/ </t>
  </si>
  <si>
    <t xml:space="preserve">https://showsigoto.com/monsters-of-rock-cruise-2020-review/ </t>
  </si>
  <si>
    <t xml:space="preserve">https://showsigoto.com/photos/nggallery/all/Black-Label-Society/#! </t>
  </si>
  <si>
    <t xml:space="preserve">https://showsigoto.com/photos/nggallery/all/Killthrax-Tour/ </t>
  </si>
  <si>
    <t xml:space="preserve">https://showsigoto.com/photos/nggallery/all/Monsters-of-Rock-Cruise-2018/ </t>
  </si>
  <si>
    <t xml:space="preserve">https://showsigoto.com/photos/nggallery/all/Nightwish/ </t>
  </si>
  <si>
    <t xml:space="preserve">https://showsigoto.com/photos/nggallery/all/Slayer-Final-Tour-Chicago/ </t>
  </si>
  <si>
    <t xml:space="preserve">https://showsigoto.com/photos/nggallery/all/Tesla/ </t>
  </si>
  <si>
    <t xml:space="preserve">https://showsigoto.com/photos/nggallery/all/Styx-1/ </t>
  </si>
  <si>
    <t xml:space="preserve">https://showsigoto.com/photos/nggallery/all/Fleshgod-Apocalypse/ </t>
  </si>
  <si>
    <t xml:space="preserve">https://showsigoto.com/photos/nggallery/all/White-Chapel/ </t>
  </si>
  <si>
    <t xml:space="preserve">https://showsigoto.com/photos/nggallery/all/The-Black-Dhalia-Murder/ </t>
  </si>
  <si>
    <t xml:space="preserve">https://showsigoto.com/photos/nggallery/all/Slayer-Final-Tour---Atlanta/ </t>
  </si>
  <si>
    <t xml:space="preserve">https://showsigoto.com/photos/nggallery/all/Steel-Panther/ </t>
  </si>
  <si>
    <t xml:space="preserve">https://showsigoto.com/photos/nggallery/all/Foreigner-in-Tampa/ </t>
  </si>
  <si>
    <t xml:space="preserve">https://showsigoto.com/photos/nggallery/all/Monsters-Of-Rock-Cruise-2019/ </t>
  </si>
  <si>
    <t xml:space="preserve">https://showsigoto.com/photos/nggallery/all/Monsters-of-Rock-Meet-and-Greet-2019/ </t>
  </si>
  <si>
    <t xml:space="preserve">https://showsigoto.com/photos/nggallery/all/Slayer-2019/ </t>
  </si>
  <si>
    <t xml:space="preserve">https://showsigoto.com/photos/nggallery/all/Chaos-and-Carnage-2019/ </t>
  </si>
  <si>
    <t xml:space="preserve">https://showsigoto.com/photos/iron-maiden-sunrise-fl/ </t>
  </si>
  <si>
    <t xml:space="preserve">https://showsigoto.com/photos/ted-nugent-2019/ </t>
  </si>
  <si>
    <t xml:space="preserve">https://showsigoto.com/photos/slipknot-tampa-2019/ </t>
  </si>
  <si>
    <t xml:space="preserve">https://showsigoto.com/photos/tesla-2019/ </t>
  </si>
  <si>
    <t xml:space="preserve">https://showsigoto.com/photos/sebastian-bach-jackyl-2019/ </t>
  </si>
  <si>
    <t xml:space="preserve">https://showsigoto.com/photos/chevelle-w-convey-and-the-band-royale/ </t>
  </si>
  <si>
    <t xml:space="preserve">https://showsigoto.com/photos/trans-siberian-orchestra-2019/ </t>
  </si>
  <si>
    <t xml:space="preserve">https://showsigoto.com/photos/randy-cook-best-of-2019/ </t>
  </si>
  <si>
    <t xml:space="preserve">https://showsigoto.com/photos/queensryche/ </t>
  </si>
  <si>
    <t xml:space="preserve">https://showsigoto.com/photos/ufo-2020/ </t>
  </si>
  <si>
    <t xml:space="preserve">https://showsigoto.com/photos/reba-mcentire-2020/ </t>
  </si>
  <si>
    <t xml:space="preserve">https://showsigoto.com/photos/monsters-of-rock-cruise-2020/ </t>
  </si>
  <si>
    <t>The Iron Maidens OCC</t>
  </si>
  <si>
    <t>https://www.vipcruisephotos.com/p750315539 - Paradise Kitty (2020)</t>
  </si>
  <si>
    <t>https://www.vipcruisephotos.com/p920212960 - Cold Sweat (2020)</t>
  </si>
  <si>
    <t>https://www.vipcruisephotos.com/p510101125 - Nerd Halen (2022)</t>
  </si>
  <si>
    <t>https://www.vipcruisephotos.com/p454990866 - Lillian Axe (2022)</t>
  </si>
  <si>
    <t>https://www.vipcruisephotos.com/p205894511 - Haken (2022)</t>
  </si>
  <si>
    <t>https://www.vipcruisephotos.com/p452693376 - Klone (2022)</t>
  </si>
  <si>
    <t>https://www.vipcruisephotos.com/p3541706 - Nektar (2022)</t>
  </si>
  <si>
    <t>https://www.vipcruisephotos.com/p28424109 - Saga (2022)</t>
  </si>
  <si>
    <t>https://www.vipcruisephotos.com/p461969036 - Cody Parks (2022)</t>
  </si>
  <si>
    <t>https://www.vipcruisephotos.com/p201058605 - Autograph (2022)</t>
  </si>
  <si>
    <t>https://www.vipcruisephotos.com/p104005066 - Nelson (2022)</t>
  </si>
  <si>
    <t>https://www.vipcruisephotos.com/p354799293 - Nerd Halen (2022)</t>
  </si>
  <si>
    <t>https://www.vipcruisephotos.com/p61551025 - The Hot Summers (2022)</t>
  </si>
  <si>
    <t>https://www.vipcruisephotos.com/p367911138 - Starship (2023)</t>
  </si>
  <si>
    <t>https://www.vipcruisephotos.com/p304567014 - Young Doubliners (2023)</t>
  </si>
  <si>
    <t>https://www.vipcruisephotos.com/p445876112 - Randy Hansen (2023)</t>
  </si>
  <si>
    <t>https://www.vipcruisephotos.com/p319507461 - Ambrosia (2023)</t>
  </si>
  <si>
    <t>Photo Experience</t>
  </si>
  <si>
    <t>https://www.rocketsports-ent.com/reo-speedwagon-continues/</t>
  </si>
  <si>
    <t>https://www.rocketsports-ent.com/30-years-of-slave/</t>
  </si>
  <si>
    <t xml:space="preserve">https://98rock.iheart.com/content/2023-03-05-photos-halestorm-fl-strawberry-festival/ </t>
  </si>
  <si>
    <t>Notes</t>
  </si>
  <si>
    <t>not linked</t>
  </si>
  <si>
    <t>G#</t>
  </si>
  <si>
    <t>Artist</t>
  </si>
  <si>
    <t>Fixed</t>
  </si>
  <si>
    <t>iron maiden</t>
  </si>
  <si>
    <t>re-uploaded</t>
  </si>
  <si>
    <t>queensry - 2017</t>
  </si>
  <si>
    <t>BLS</t>
  </si>
  <si>
    <t>Killswitch 2018</t>
  </si>
  <si>
    <t>anthrax</t>
  </si>
  <si>
    <t>Lynch mob MORC 2018 D1</t>
  </si>
  <si>
    <t>Winger MORC 2018 D2</t>
  </si>
  <si>
    <t>tesla MORC 2018 D2</t>
  </si>
  <si>
    <t>lita MORC 2018 D2</t>
  </si>
  <si>
    <t>doro MORC 2018 D2</t>
  </si>
  <si>
    <t>TIMS</t>
  </si>
  <si>
    <t>Firehouse MORC 2018 D3</t>
  </si>
  <si>
    <t>great MORC 2018 D3</t>
  </si>
  <si>
    <t>tesla MORC 2018 D3</t>
  </si>
  <si>
    <t>British MORC 2018 D3</t>
  </si>
  <si>
    <t>TIMS MoRC 2018 D3</t>
  </si>
  <si>
    <t>tyketo MORC 2018 D4</t>
  </si>
  <si>
    <t>vixen MORC 2018 D4</t>
  </si>
  <si>
    <t>great MORC 2018 D4</t>
  </si>
  <si>
    <t>LA Guns MORC 2018 D4</t>
  </si>
  <si>
    <t>Lynch mob MORC 2018 D4</t>
  </si>
  <si>
    <t>beasto MOC 2018 D4</t>
  </si>
  <si>
    <t>pink MORC 2018 D5</t>
  </si>
  <si>
    <t>junk MORC 2018 D5</t>
  </si>
  <si>
    <t>rough MORC 2018 D5</t>
  </si>
  <si>
    <t>lillian MORC 2018 D5</t>
  </si>
  <si>
    <t>lita MORC 2018 D5</t>
  </si>
  <si>
    <t>British MORC 2018 D5</t>
  </si>
  <si>
    <t>nightwish</t>
  </si>
  <si>
    <t>behemoth</t>
  </si>
  <si>
    <t>LOG</t>
  </si>
  <si>
    <t>tesla 2018</t>
  </si>
  <si>
    <t>styx 2018</t>
  </si>
  <si>
    <t>fleshgod</t>
  </si>
  <si>
    <t>Whitechap 2018</t>
  </si>
  <si>
    <t>napalm</t>
  </si>
  <si>
    <t>testament</t>
  </si>
  <si>
    <t>steel panther</t>
  </si>
  <si>
    <t>MORC1 2019</t>
  </si>
  <si>
    <t>MORC2 2019</t>
  </si>
  <si>
    <t>MORC3 2019</t>
  </si>
  <si>
    <t>MORC4 2019</t>
  </si>
  <si>
    <t>MORC5 2019</t>
  </si>
  <si>
    <t>queens MORC 2019 D1</t>
  </si>
  <si>
    <t>vixen MoRC 2019 D1</t>
  </si>
  <si>
    <t>Faster MORC 2019 D1</t>
  </si>
  <si>
    <t>Eclipse MORC 2019 D1</t>
  </si>
  <si>
    <t>Brian h MORC 2019 D2</t>
  </si>
  <si>
    <t>xyz MORC 2019 D2</t>
  </si>
  <si>
    <t>vixen MORC 2019 D2</t>
  </si>
  <si>
    <t>skid MORC 2019 D2</t>
  </si>
  <si>
    <t>Lies MORC 2019 D2</t>
  </si>
  <si>
    <t>udo MORC 2019 D2</t>
  </si>
  <si>
    <t>tom k MORC 2019 D2</t>
  </si>
  <si>
    <t>Tora MORC 2019 D3</t>
  </si>
  <si>
    <t>femme MORC 2019 D3</t>
  </si>
  <si>
    <t>Extreme MORC 2019 D3</t>
  </si>
  <si>
    <t>tesla MORC 2019 D3</t>
  </si>
  <si>
    <t>Kotzen MORC 2019 D3</t>
  </si>
  <si>
    <t>bullet MORC 2019 D3</t>
  </si>
  <si>
    <t>kix MORC 2019 D3</t>
  </si>
  <si>
    <t>metalichai MORC 2019 D3</t>
  </si>
  <si>
    <t>rose MORC 2019 D4</t>
  </si>
  <si>
    <t>tesla MORC 2019 D4</t>
  </si>
  <si>
    <t>y&amp;t MORC 2019 D4</t>
  </si>
  <si>
    <t>tom k MORC 2019 D4</t>
  </si>
  <si>
    <t>quire MORC 2019 D4</t>
  </si>
  <si>
    <t>Tora MORC 2019 D4</t>
  </si>
  <si>
    <t>Michael grant MORC 2019 D5</t>
  </si>
  <si>
    <t>Eclipse MORC 2019 D5</t>
  </si>
  <si>
    <t>Quire MORC 2019 D5</t>
  </si>
  <si>
    <t>bullet MORC 2019 D5</t>
  </si>
  <si>
    <t>Brian h MORC 2019 D5</t>
  </si>
  <si>
    <t>femme MORC 2019 D5</t>
  </si>
  <si>
    <t>queens MORC 2019 D5</t>
  </si>
  <si>
    <t>STP 2019</t>
  </si>
  <si>
    <t>foreigner</t>
  </si>
  <si>
    <t>Cannibal</t>
  </si>
  <si>
    <t>Amon</t>
  </si>
  <si>
    <t>Dying</t>
  </si>
  <si>
    <t>Whitechap 2019</t>
  </si>
  <si>
    <t>Reel</t>
  </si>
  <si>
    <t>Bowling</t>
  </si>
  <si>
    <t>michael austin</t>
  </si>
  <si>
    <t>ted nug</t>
  </si>
  <si>
    <t>gojira</t>
  </si>
  <si>
    <t>volbeat</t>
  </si>
  <si>
    <t>slipknot</t>
  </si>
  <si>
    <t>bad marriage 2019</t>
  </si>
  <si>
    <t>tesla 2019 REH</t>
  </si>
  <si>
    <t>jackyl</t>
  </si>
  <si>
    <t>Sebastian</t>
  </si>
  <si>
    <t>the band royal</t>
  </si>
  <si>
    <t>convey</t>
  </si>
  <si>
    <t>eve to adam</t>
  </si>
  <si>
    <t>john 5 2020 Jannus</t>
  </si>
  <si>
    <t>queensry - 2020 Jannus</t>
  </si>
  <si>
    <t>MORC1 2020</t>
  </si>
  <si>
    <t>MORC2 2020</t>
  </si>
  <si>
    <t>morc3 2020</t>
  </si>
  <si>
    <t>MORC4 2020</t>
  </si>
  <si>
    <t>morc5  2020</t>
  </si>
  <si>
    <t>heavy MORC 2020 D1</t>
  </si>
  <si>
    <t>kix MORC 2020 D1</t>
  </si>
  <si>
    <t>keel MORC 2020 D1</t>
  </si>
  <si>
    <t>Lynch MORC 2020 D1</t>
  </si>
  <si>
    <t>tokyo MoRC 2020 D1</t>
  </si>
  <si>
    <t>autogr MORC 2020 D1</t>
  </si>
  <si>
    <t>Joel H MORC 2020 D2</t>
  </si>
  <si>
    <t>doro MORC 2020 D2</t>
  </si>
  <si>
    <t>Y&amp;T MORC 2020 D2</t>
  </si>
  <si>
    <t>stryper MORC 2020 D2</t>
  </si>
  <si>
    <t>British MORC 2020 D2</t>
  </si>
  <si>
    <t>tesla MORC 2020 D2</t>
  </si>
  <si>
    <t>Kix  MORC 2020 D2</t>
  </si>
  <si>
    <t>Kotzen MORC 2020 D2</t>
  </si>
  <si>
    <t>atomic MORC 2020 D2</t>
  </si>
  <si>
    <t>steelheart MORC 2020 D2</t>
  </si>
  <si>
    <t>Faster MORC 2020 D2</t>
  </si>
  <si>
    <t>Lizzy</t>
  </si>
  <si>
    <t>steelheart MORC 2020 D3</t>
  </si>
  <si>
    <t>Slaughter MORC 2020 D3</t>
  </si>
  <si>
    <t>keel MORC 2020 D3</t>
  </si>
  <si>
    <t>Winger MoRC 2020 D3</t>
  </si>
  <si>
    <t>heat MORC 2020 D3</t>
  </si>
  <si>
    <t>doro</t>
  </si>
  <si>
    <t>vixen MoRC 2020 D3</t>
  </si>
  <si>
    <t>black blue  MORC 2020 D3</t>
  </si>
  <si>
    <t>dad MORC 2020 D3</t>
  </si>
  <si>
    <t>Honey MoRC 2020 D3</t>
  </si>
  <si>
    <t>Mac Sab MoRC 2020 D3</t>
  </si>
  <si>
    <t>kingdom</t>
  </si>
  <si>
    <t>Faster MORC2020 D3</t>
  </si>
  <si>
    <t>autogr MORC 2020 D4</t>
  </si>
  <si>
    <t>enuff MoRC 2020 D4</t>
  </si>
  <si>
    <t>stryper MoRC 2020 D4</t>
  </si>
  <si>
    <t>Firehouse MORC 2020 D4</t>
  </si>
  <si>
    <t>Hardcore MORC 2020 D4</t>
  </si>
  <si>
    <t>Kings X MORC 2020 D4</t>
  </si>
  <si>
    <t>HoneymMORC 2020 D4</t>
  </si>
  <si>
    <t>Mac Sab MORC 2020 D4</t>
  </si>
  <si>
    <t>Raven  MORC 2020 D4</t>
  </si>
  <si>
    <t>Quire MORC 2020 D4</t>
  </si>
  <si>
    <t>Burning MoRC 2020 D4</t>
  </si>
  <si>
    <t>Hardcore MoRC 2020 D5</t>
  </si>
  <si>
    <t>Cold sweat MORC 2020 D5</t>
  </si>
  <si>
    <t>Lizzy MoRC 2020 D5</t>
  </si>
  <si>
    <t>Firehouse MoRC 2020 D5</t>
  </si>
  <si>
    <t>heat MORC 2020 D5</t>
  </si>
  <si>
    <t>British MORC 2020 D5</t>
  </si>
  <si>
    <t>slaughter MORC 2020 D5</t>
  </si>
  <si>
    <t>Lynch MORC 2020 D5</t>
  </si>
  <si>
    <t>vixen MoRC 2020 D5</t>
  </si>
  <si>
    <t>P Kitty MORC 2020 D5</t>
  </si>
  <si>
    <t>Reba</t>
  </si>
  <si>
    <t>Joe B</t>
  </si>
  <si>
    <t>Levon 2021</t>
  </si>
  <si>
    <t>REO 2021</t>
  </si>
  <si>
    <t>tommy Vext</t>
  </si>
  <si>
    <t>ill nino</t>
  </si>
  <si>
    <t>Judas P</t>
  </si>
  <si>
    <t>the black moods</t>
  </si>
  <si>
    <t>Dead daises</t>
  </si>
  <si>
    <t>Lita 2021</t>
  </si>
  <si>
    <t>Keliedo</t>
  </si>
  <si>
    <t>Suicid</t>
  </si>
  <si>
    <t>Jinjer 2021</t>
  </si>
  <si>
    <t xml:space="preserve">Top 2018 </t>
  </si>
  <si>
    <t>Top 2019</t>
  </si>
  <si>
    <t>Top 2020</t>
  </si>
  <si>
    <t>2021 favs</t>
  </si>
  <si>
    <t>vixen 2022 - preparty</t>
  </si>
  <si>
    <t>vandenberg pre-party</t>
  </si>
  <si>
    <t>MORC1 2022</t>
  </si>
  <si>
    <t>MORC2 2022</t>
  </si>
  <si>
    <t>MORC3 2022</t>
  </si>
  <si>
    <t>MORC4 2022</t>
  </si>
  <si>
    <t>morc 2022 D5</t>
  </si>
  <si>
    <t>enuff MORC 2022 D1</t>
  </si>
  <si>
    <t>rhino MORC 2022 D1</t>
  </si>
  <si>
    <t>heat MoRC 2022 D1</t>
  </si>
  <si>
    <t>beasto</t>
  </si>
  <si>
    <t>kix MoRC 2022 D1</t>
  </si>
  <si>
    <t>ted poley MORC 2022 D1</t>
  </si>
  <si>
    <t>electric MoRC 2022 D1</t>
  </si>
  <si>
    <t>crazy lixx MoRC 2022 D2</t>
  </si>
  <si>
    <t>firewind MORC 2022 D2</t>
  </si>
  <si>
    <t>nestor MoRC2022 D2</t>
  </si>
  <si>
    <t>lit MoRC 2022 D2</t>
  </si>
  <si>
    <t>eclipse MoRC2022 D2</t>
  </si>
  <si>
    <t>Winger MoRC2022 D2</t>
  </si>
  <si>
    <t>slaughter MORC 2022 D2</t>
  </si>
  <si>
    <t>dangerous MoRC 2022 D2</t>
  </si>
  <si>
    <t>tokyo MoRC 2022 D2</t>
  </si>
  <si>
    <t>Soto MoRC 2022 D2</t>
  </si>
  <si>
    <t>dangerous MORC 2022 D3</t>
  </si>
  <si>
    <t>vandenberg MORC 2022 D3</t>
  </si>
  <si>
    <t>heat MoRC 2022 D3</t>
  </si>
  <si>
    <t>crazy lixx MORC 2022 D3</t>
  </si>
  <si>
    <t>lillian MORC 2022 D3</t>
  </si>
  <si>
    <t>Lit MORC 2022 D3</t>
  </si>
  <si>
    <t>Winger MORC2022 D3</t>
  </si>
  <si>
    <t>G Tate MORC 2022 D3</t>
  </si>
  <si>
    <t>Kotzen MORC 2022 D3</t>
  </si>
  <si>
    <t>Faster MORC 2022 D3</t>
  </si>
  <si>
    <t>Buck  MORC 2022 D3</t>
  </si>
  <si>
    <t>Quire MORC 2022 D3</t>
  </si>
  <si>
    <t>Nerd</t>
  </si>
  <si>
    <t>vandenberg MoRC 2022 D4</t>
  </si>
  <si>
    <t>nestor MORC 2022 D4</t>
  </si>
  <si>
    <t>alice c</t>
  </si>
  <si>
    <t>kix MORC 2022 D4</t>
  </si>
  <si>
    <t>beasto  MORC 2022 D4</t>
  </si>
  <si>
    <t>lillian</t>
  </si>
  <si>
    <t>Soto MORC 2022 DD5</t>
  </si>
  <si>
    <t>slaughter MoRC2022 D5</t>
  </si>
  <si>
    <t>black blue MORC 2022 D5</t>
  </si>
  <si>
    <t>G Tate MoRC 2022 D5</t>
  </si>
  <si>
    <t>tesla</t>
  </si>
  <si>
    <t>Revocation 2022</t>
  </si>
  <si>
    <t>Whitechap 2022</t>
  </si>
  <si>
    <t>Alan Hew sail away</t>
  </si>
  <si>
    <t>CTTE1</t>
  </si>
  <si>
    <t>CTTE2</t>
  </si>
  <si>
    <t>CTTE3</t>
  </si>
  <si>
    <t>CTTE4</t>
  </si>
  <si>
    <t>CTTE5</t>
  </si>
  <si>
    <t>Marbin CTTE D1</t>
  </si>
  <si>
    <t>Alan Hew CTTE D1</t>
  </si>
  <si>
    <t>mcstein CTTE D1</t>
  </si>
  <si>
    <t>stu hamm CTTE D1</t>
  </si>
  <si>
    <t>Klone CTTE D1</t>
  </si>
  <si>
    <t>transatlantic CTTE D1</t>
  </si>
  <si>
    <t>mcbroom CTTE D1</t>
  </si>
  <si>
    <t>Dave Kerzner CTTE D3</t>
  </si>
  <si>
    <t>Justin hayward CTTE D2</t>
  </si>
  <si>
    <t>Riverside CTTE D2</t>
  </si>
  <si>
    <t>Adrien Belew CTTE D2</t>
  </si>
  <si>
    <t>Al Di M CTTE D3</t>
  </si>
  <si>
    <t>District CTTE D2</t>
  </si>
  <si>
    <t>Empty CTTE D2</t>
  </si>
  <si>
    <t>Al Stew CTTE D3</t>
  </si>
  <si>
    <t>Marillon CTTE D3</t>
  </si>
  <si>
    <t>Moon CTTE D3</t>
  </si>
  <si>
    <t>Parsons CTTE D4</t>
  </si>
  <si>
    <t>Zappa CTTE D3</t>
  </si>
  <si>
    <t>Saga CTTE D4</t>
  </si>
  <si>
    <t>Goblin CTTE D4</t>
  </si>
  <si>
    <t>Belew CTTE D4</t>
  </si>
  <si>
    <t>mcbroom CTTE D4</t>
  </si>
  <si>
    <t>Jakko CTTE D4</t>
  </si>
  <si>
    <t>Protocol CTTE D4</t>
  </si>
  <si>
    <t>Klone CTTE D4</t>
  </si>
  <si>
    <t>Pattern CTTE D5</t>
  </si>
  <si>
    <t>Jane Getter CTTE D5</t>
  </si>
  <si>
    <t>Jakko CTTE D5</t>
  </si>
  <si>
    <t>P Riot</t>
  </si>
  <si>
    <t>Faster 2022</t>
  </si>
  <si>
    <t>LA Guns 2022</t>
  </si>
  <si>
    <t>Keifer</t>
  </si>
  <si>
    <t>MOTM1</t>
  </si>
  <si>
    <t>MOTM2</t>
  </si>
  <si>
    <t>MoTM3</t>
  </si>
  <si>
    <t>Tango</t>
  </si>
  <si>
    <t>Lillian</t>
  </si>
  <si>
    <t>Kip Winger</t>
  </si>
  <si>
    <t>Kotzen</t>
  </si>
  <si>
    <t>Quiet</t>
  </si>
  <si>
    <t>Tom K</t>
  </si>
  <si>
    <t>Cody</t>
  </si>
  <si>
    <t>Enuff</t>
  </si>
  <si>
    <t>Dangerour</t>
  </si>
  <si>
    <t>Pearcy</t>
  </si>
  <si>
    <t>Queens</t>
  </si>
  <si>
    <t>Michael sweet</t>
  </si>
  <si>
    <t>Brother</t>
  </si>
  <si>
    <t>Kittens</t>
  </si>
  <si>
    <t>Stpp</t>
  </si>
  <si>
    <t>Armored</t>
  </si>
  <si>
    <t>WASP</t>
  </si>
  <si>
    <t xml:space="preserve">Jinjer </t>
  </si>
  <si>
    <t xml:space="preserve">Favorite 2022 Photos </t>
  </si>
  <si>
    <t>Young Dubliner</t>
  </si>
  <si>
    <t>Roxx Revolt</t>
  </si>
  <si>
    <t>total photos</t>
  </si>
  <si>
    <t>3/31 values</t>
  </si>
  <si>
    <t>Resized/Reuploaded</t>
  </si>
  <si>
    <t>Resized/ready to upload</t>
  </si>
  <si>
    <t>Still to resize</t>
  </si>
  <si>
    <t>Correct size uploaded initially</t>
  </si>
  <si>
    <t>total</t>
  </si>
  <si>
    <t>4/3 values</t>
  </si>
  <si>
    <t>4/10 values</t>
  </si>
  <si>
    <t>DB sizes</t>
  </si>
  <si>
    <t>Jeff interview</t>
  </si>
  <si>
    <t>File name</t>
  </si>
  <si>
    <t>TM_tips.docx</t>
  </si>
  <si>
    <t>The_Iron_Maidens_OCC_Roadhouse.docx</t>
  </si>
  <si>
    <t>WASP_2022.docx</t>
  </si>
  <si>
    <t>Jeff_Keller_interview.docx</t>
  </si>
  <si>
    <t>Lamb_of_God_album_review.docx</t>
  </si>
  <si>
    <t>Metalhead.docx</t>
  </si>
  <si>
    <t>Bon_Jovi.docx</t>
  </si>
  <si>
    <t>Themed_cruise_tips.docx</t>
  </si>
  <si>
    <t>Summary</t>
  </si>
  <si>
    <t>Suicidal_Tendencies.docx</t>
  </si>
  <si>
    <t>Suicidal</t>
  </si>
  <si>
    <t>Joe_B.docx</t>
  </si>
  <si>
    <t>Metal_mashups.docx</t>
  </si>
  <si>
    <t>Metal mashups</t>
  </si>
  <si>
    <t>Metallica_Chicago.docx</t>
  </si>
  <si>
    <t>Metallica Chicago</t>
  </si>
  <si>
    <t>Umphrey's McGee</t>
  </si>
  <si>
    <t>Umphree's Mcgee</t>
  </si>
  <si>
    <t>Trauma</t>
  </si>
  <si>
    <t>Marty Friedman</t>
  </si>
  <si>
    <t>Marty Friedman, Trauma</t>
  </si>
  <si>
    <t>Breaking Benjamin</t>
  </si>
  <si>
    <t>Falling in Reverse, The Pretty Reckless, Beartooth, Bad Wolves, Dorothy, Fame on Fire, Drop Out Kings</t>
  </si>
  <si>
    <t>Bad Wolves</t>
  </si>
  <si>
    <t>Beartooth</t>
  </si>
  <si>
    <t>Dorothy</t>
  </si>
  <si>
    <t>Drop Out Kings</t>
  </si>
  <si>
    <t>Falling in Reverse</t>
  </si>
  <si>
    <t>Fame on Fire</t>
  </si>
  <si>
    <t>The Pretty Reckless</t>
  </si>
  <si>
    <t xml:space="preserve"> https://showsigoto.com/photos/steel-panther-2023/ </t>
  </si>
  <si>
    <t xml:space="preserve">https://showsigoto.com/photos/the-winery-dogs-2023/ </t>
  </si>
  <si>
    <t xml:space="preserve">https://showsigoto.com/photos/umphreys-mcgee-2023/ </t>
  </si>
  <si>
    <t>98Rockfest</t>
  </si>
  <si>
    <t>Cruel Intentions</t>
  </si>
  <si>
    <t>Burning Witches</t>
  </si>
  <si>
    <t>Dirty Looks</t>
  </si>
  <si>
    <t>Michael Schenker</t>
  </si>
  <si>
    <t>The Cruel Intentions</t>
  </si>
  <si>
    <t>Anthony Corder</t>
  </si>
  <si>
    <t>Chez Kane</t>
  </si>
  <si>
    <t>Chris Holmes</t>
  </si>
  <si>
    <t>Fastest Land Animal</t>
  </si>
  <si>
    <t>Kurt Deimer</t>
  </si>
  <si>
    <t>Lee Aaron</t>
  </si>
  <si>
    <t>Liliac</t>
  </si>
  <si>
    <t>Rare Hare</t>
  </si>
  <si>
    <t>Vain</t>
  </si>
  <si>
    <t>Fastest Land Animal, Kurt Deimer</t>
  </si>
  <si>
    <t>Rhino Bucket, Nestor, Chez Kane, The Cruel Intentions, Extreme, Stryper, Doro, Dirty Looks, Tyketto, Lynch Mob, Marbin x 2</t>
  </si>
  <si>
    <t>Queensrÿche, Stephen Pearcy, The Cruel Intentions, Kix, Great White, Tesla, Dirty Looks, Winger, Rose Tattoo</t>
  </si>
  <si>
    <t>Rare Hare, D-A-D, Marbin, Winger, Faster Pussycat, Michael Schenker, Extreme, Tesla, Chris Holmes</t>
  </si>
  <si>
    <t>Autograph, Lynch Mob, Stryper, Great White, Ted Poley, Kix, Lee Aaron, Tota Tora, Soto, Stehpen Pearcy, Junkyard, Michael Schenker</t>
  </si>
  <si>
    <t>Liliac, Tyketto, Autograph, Vendenberg, Tora Tora, Soto/Bieber, Rhino Bucket, Vain</t>
  </si>
  <si>
    <t>Doro</t>
  </si>
  <si>
    <t>https://showsigoto.com/photos/queensryche-2023/</t>
  </si>
  <si>
    <t>https://showsigoto.com/photos/98-rockfest-2023/</t>
  </si>
  <si>
    <t xml:space="preserve">https://www.rocketsports-ent.com/tesla-shines-at-night-number-two-at-the-house-of-blues/ </t>
  </si>
  <si>
    <t>MoRC 2023</t>
  </si>
  <si>
    <t>Sum</t>
  </si>
  <si>
    <t>HammerFall</t>
  </si>
  <si>
    <t>Exodus, Helloween</t>
  </si>
  <si>
    <t>Veil of Maya, Orbit Culture</t>
  </si>
  <si>
    <t>Night Club</t>
  </si>
  <si>
    <t>Orbit Culture</t>
  </si>
  <si>
    <t>Veil of Maya</t>
  </si>
  <si>
    <t>Burning Witches (MoRC)</t>
  </si>
  <si>
    <t>Doro (MoRC)</t>
  </si>
  <si>
    <t>MoRC 23 D 1</t>
  </si>
  <si>
    <t>MoRC 23 D 2</t>
  </si>
  <si>
    <t>MoRC 23 D 3</t>
  </si>
  <si>
    <t>MoRC 23 D 4</t>
  </si>
  <si>
    <t>MoRC 23 D 5</t>
  </si>
  <si>
    <t>liliac</t>
  </si>
  <si>
    <t>Styrper</t>
  </si>
  <si>
    <t>Dfaster Pussycat</t>
  </si>
  <si>
    <t>Anthony Corder, Eclipse</t>
  </si>
  <si>
    <t>Nightrain</t>
  </si>
  <si>
    <t>Pistols at Dawn</t>
  </si>
  <si>
    <t>Ugly Kid Joe</t>
  </si>
  <si>
    <t>Fozzy, Pistols at Dawn</t>
  </si>
  <si>
    <t>Misfits</t>
  </si>
  <si>
    <t>Dream Theater</t>
  </si>
  <si>
    <t>Devin Townsend, Animals as Leaders</t>
  </si>
  <si>
    <t>Animals as Leaders</t>
  </si>
  <si>
    <t>Hammerfall</t>
  </si>
  <si>
    <t>NightClub</t>
  </si>
  <si>
    <t>Megadeth, Fear</t>
  </si>
  <si>
    <t>Fear</t>
  </si>
  <si>
    <t>Pantera, Mammoth WVH</t>
  </si>
  <si>
    <t>Robin Taylor Zander</t>
  </si>
  <si>
    <t>The Sound</t>
  </si>
  <si>
    <t xml:space="preserve">Average </t>
  </si>
  <si>
    <t>Vanilla Ice</t>
  </si>
  <si>
    <t>Zoso</t>
  </si>
  <si>
    <t>Gunshine</t>
  </si>
  <si>
    <t>Coal Chamber, GWAR, Nonpoint, Butcher Babies</t>
  </si>
  <si>
    <t>Coal Chamber</t>
  </si>
  <si>
    <t>Nonpoint</t>
  </si>
  <si>
    <t>Mammoth WVH</t>
  </si>
  <si>
    <t>Glass Cactus, Grapevine, TX</t>
  </si>
  <si>
    <t>Alice Cooper, Minitry, Filter</t>
  </si>
  <si>
    <t>Ministry</t>
  </si>
  <si>
    <t>Filter</t>
  </si>
  <si>
    <t>The Pretenders</t>
  </si>
  <si>
    <t>Rob Base, Montel Jordan</t>
  </si>
  <si>
    <t>Vanila Ice</t>
  </si>
  <si>
    <t>Montel Jordan</t>
  </si>
  <si>
    <t>Rob Base</t>
  </si>
  <si>
    <t>Lamb of God, King Parrot</t>
  </si>
  <si>
    <t>King Parrot</t>
  </si>
  <si>
    <t>The Orpheum</t>
  </si>
  <si>
    <t>Hard Rock Live - Tampa</t>
  </si>
  <si>
    <t>Terror, Inhuman Condition, Vein.FM</t>
  </si>
  <si>
    <t>Terror</t>
  </si>
  <si>
    <t>Vein.FM</t>
  </si>
  <si>
    <t>Inhuman Condition</t>
  </si>
  <si>
    <t xml:space="preserve">Vein.fm </t>
  </si>
  <si>
    <t>Heilung</t>
  </si>
  <si>
    <t>Sammy Hagar</t>
  </si>
  <si>
    <t>God Forbid, Lions at the Gate</t>
  </si>
  <si>
    <t xml:space="preserve">Sammy Hagar &amp; The Circle </t>
  </si>
  <si>
    <t>George Thorogood &amp; the Destroyers, Damon Fowler</t>
  </si>
  <si>
    <t>Lions at the Gate</t>
  </si>
  <si>
    <t>God Forbid</t>
  </si>
  <si>
    <t>George Thorogood &amp; the Destroyers</t>
  </si>
  <si>
    <t>Damon Fowler</t>
  </si>
  <si>
    <t>Testament, GWAR, Shadows Fall, Vio-lence, Gatecreeper, Mastodon, Dying Wish,  Bleed from Within, Municipal Waste</t>
  </si>
  <si>
    <t>Headbangers Boat</t>
  </si>
  <si>
    <t>Fit for an Autopsy, Shadows Fall, Vio-lence, Dying Wish, Lacuna Coil, Hatebreed</t>
  </si>
  <si>
    <t>Municipal Waste, Vio-lence, Lacuna Coil, Mastodon, Fit For an Autopsy, Testament, Gatecreeper, Bleed from Within</t>
  </si>
  <si>
    <t>Gatecreeper, GWAR, Malevolece, God Forbid, Shadows Fall, Fit for an Autopsy, Dying Wish</t>
  </si>
  <si>
    <t>Dying Wish</t>
  </si>
  <si>
    <t>Fit for an Autopsy</t>
  </si>
  <si>
    <t>Gatecreeper</t>
  </si>
  <si>
    <t>Shadows Fall</t>
  </si>
  <si>
    <t>Vio-lence</t>
  </si>
  <si>
    <t>Bleed from Within</t>
  </si>
  <si>
    <t>Municipal Waste</t>
  </si>
  <si>
    <t>Sammy Hagar &amp; The Circle</t>
  </si>
  <si>
    <t>Oriental Theater - Denver, CO</t>
  </si>
  <si>
    <t>George Thorogood</t>
  </si>
  <si>
    <t>The Texas Hippie Coalition</t>
  </si>
  <si>
    <t>Texas Hippie Coalition</t>
  </si>
  <si>
    <t>Beyond Frontiers</t>
  </si>
  <si>
    <t>Withered, Spiter</t>
  </si>
  <si>
    <t>Spiter</t>
  </si>
  <si>
    <t xml:space="preserve">Withered </t>
  </si>
  <si>
    <t>Withered</t>
  </si>
  <si>
    <t>Van Wezel Performing Arts Hall</t>
  </si>
  <si>
    <t>Opener</t>
  </si>
  <si>
    <t>State</t>
  </si>
  <si>
    <t>Headliner</t>
  </si>
  <si>
    <t>Opener count</t>
  </si>
  <si>
    <t>New venue</t>
  </si>
  <si>
    <t>Creds</t>
  </si>
  <si>
    <t>Ocean</t>
  </si>
  <si>
    <t>Yes</t>
  </si>
  <si>
    <t>Top of the World, Firefall, The Zombies, The Bottom Feeders, The Empty Pockets, Young Dubliners, Lighthouse, Marbin</t>
  </si>
  <si>
    <t>FL</t>
  </si>
  <si>
    <t>no</t>
  </si>
  <si>
    <t>Radisson Resort at the Port</t>
  </si>
  <si>
    <t>Queensrÿche, Stephen Pearcy, The Cruel Intentions, Kix, Great White, Tesla, Winger, Rose Tattoo</t>
  </si>
  <si>
    <t>House of Blues, Orlando</t>
  </si>
  <si>
    <t>Fairgrounds Ampitheater</t>
  </si>
  <si>
    <t>Girls Rock St. pete</t>
  </si>
  <si>
    <t>Jannus landing</t>
  </si>
  <si>
    <t>NJ</t>
  </si>
  <si>
    <t>Wrigley Field</t>
  </si>
  <si>
    <t>IL</t>
  </si>
  <si>
    <t>Alice Cooper, Ministry, Filter</t>
  </si>
  <si>
    <t>GA</t>
  </si>
  <si>
    <t>Glass Cactus</t>
  </si>
  <si>
    <t>TX</t>
  </si>
  <si>
    <t>Withered, Sprite</t>
  </si>
  <si>
    <t>% of sets seen</t>
  </si>
  <si>
    <t>Trans-Siberain Orchestra</t>
  </si>
  <si>
    <t>CO</t>
  </si>
  <si>
    <t>Oriental Theater</t>
  </si>
  <si>
    <t>Pat Travers</t>
  </si>
  <si>
    <t>sets seen</t>
  </si>
  <si>
    <t># of concerts</t>
  </si>
  <si>
    <t>% of concerts</t>
  </si>
  <si>
    <t>The Blackouts, Cryptic Writings</t>
  </si>
  <si>
    <t>The Blackouts</t>
  </si>
  <si>
    <t>Cryptic Writings</t>
  </si>
  <si>
    <t>Shows</t>
  </si>
  <si>
    <t>Sets</t>
  </si>
  <si>
    <t>.38 Special</t>
  </si>
  <si>
    <t xml:space="preserve">38 Special </t>
  </si>
  <si>
    <t>City</t>
  </si>
  <si>
    <t>Clearwater</t>
  </si>
  <si>
    <t>yes</t>
  </si>
  <si>
    <t>The Native Howl</t>
  </si>
  <si>
    <t>St Pete</t>
  </si>
  <si>
    <t>no response</t>
  </si>
  <si>
    <t>Tampa</t>
  </si>
  <si>
    <t>Static X</t>
  </si>
  <si>
    <t>Sevendust, Dope</t>
  </si>
  <si>
    <t>Dope</t>
  </si>
  <si>
    <t>Denied, but free tix</t>
  </si>
  <si>
    <t>Lamb of God, Nest</t>
  </si>
  <si>
    <t>Nest</t>
  </si>
  <si>
    <t>The Plot in You</t>
  </si>
  <si>
    <t>Sleep Theory</t>
  </si>
  <si>
    <t>Invent Animate</t>
  </si>
  <si>
    <t>The Plot in You, Invent Animate, Sleep Theory</t>
  </si>
  <si>
    <t>Vandenburg</t>
  </si>
  <si>
    <t>Miami</t>
  </si>
  <si>
    <t>Independence of the Seas</t>
  </si>
  <si>
    <t>Norwegian Pearl</t>
  </si>
  <si>
    <t>Hardcore Superstar, Rhino Bucket</t>
  </si>
  <si>
    <t>Bad Marriage, Spread Eagle, Crashdïet, Joe Satriani, Armored Saint, April Wine, Quiet Riot</t>
  </si>
  <si>
    <t>KK's Priest</t>
  </si>
  <si>
    <t>H.E.A.T, Faster Pussycat, British Lion, Ace Frehley, Accept, Ted Poley, Kaleido</t>
  </si>
  <si>
    <t>Firehouse, Faster Pussycat, Black 'n Blue, Joel Hoekstra, Slaughter, Crazy Lixx, Richie Kotzen, April Wine, Quiet Riot</t>
  </si>
  <si>
    <t>Lizzy Borden, Winger, Kaleido, The Darkness, British Lion, KK's Priest, Dangerous Toys, Spread Eagle</t>
  </si>
  <si>
    <t>Lizzy Borden, Slaughter, Richie Kotzen, Glenn Hughes, Winger, Heaven's Edge, Paradise Kitty, Pat Traers, Bad Marriage</t>
  </si>
  <si>
    <t>Steve Morse Band</t>
  </si>
  <si>
    <t>District 97, Marbin</t>
  </si>
  <si>
    <t>Dave Kerzner, The Flower Kings, Gryphon, Goblin, Martin Barre, Marbin</t>
  </si>
  <si>
    <t>Lonely Robot, Haken, Marillion, Jane Getter Premonition, Airbag, Steve Morse Band</t>
  </si>
  <si>
    <t>Goblin</t>
  </si>
  <si>
    <t>Big Big Train, Baraka, Marbin, Brook Hansen, Symphony X, Gryphon, The Flower Kings</t>
  </si>
  <si>
    <t>Flying Colors, Jane Getter Premonition, Ryo Okumoto, Marbin, Martin Barre, Wishbone Ash, Riverside, Klone</t>
  </si>
  <si>
    <t>Brook Hansen, Riverside, Protocol, Marbin, Stick Men, Steve Hackett</t>
  </si>
  <si>
    <t>KK's Priest (MoRC)</t>
  </si>
  <si>
    <t>Extreme (MoRC)</t>
  </si>
  <si>
    <t>Queensrÿche (CTTE)</t>
  </si>
  <si>
    <t>Goblin (CTTE)</t>
  </si>
  <si>
    <t>Lifesigns (CTTE)</t>
  </si>
  <si>
    <t>April Wine</t>
  </si>
  <si>
    <t>Brook Hansen</t>
  </si>
  <si>
    <t>Gryphon</t>
  </si>
  <si>
    <t>Martin Barre</t>
  </si>
  <si>
    <t>Spread Eagle</t>
  </si>
  <si>
    <t>The Flower Kings</t>
  </si>
  <si>
    <t>Accept</t>
  </si>
  <si>
    <t>Ace Frehley</t>
  </si>
  <si>
    <t>Airbag</t>
  </si>
  <si>
    <t>Baraka</t>
  </si>
  <si>
    <t>Crashdïet</t>
  </si>
  <si>
    <t>Big Big Train</t>
  </si>
  <si>
    <t>Flying Colors</t>
  </si>
  <si>
    <t>Glenn Hughes</t>
  </si>
  <si>
    <t>Joe Satriani</t>
  </si>
  <si>
    <t>Lonely Robot</t>
  </si>
  <si>
    <t>Ryo Okumoto</t>
  </si>
  <si>
    <t>Steve Hackett</t>
  </si>
  <si>
    <t>Stick Men</t>
  </si>
  <si>
    <t>Symphony X</t>
  </si>
  <si>
    <t>The Darkness</t>
  </si>
  <si>
    <t>Steve Vai</t>
  </si>
  <si>
    <t>Terri Ilous, A.O.N</t>
  </si>
  <si>
    <t>A.O.N</t>
  </si>
  <si>
    <t>Terri Ilous</t>
  </si>
  <si>
    <t>MoRC 2024</t>
  </si>
  <si>
    <t>CTTE 2024</t>
  </si>
  <si>
    <t>Terry Ilous, A.O.N</t>
  </si>
  <si>
    <t>Terry Ilous</t>
  </si>
  <si>
    <t>Marbin, Mellow Yellow, Leonid &amp; Friends, Fernando Perdomo, Mike Dawes, John Ford Coley, Marbin</t>
  </si>
  <si>
    <t>The Empty Pockets, The Bottom Feeders, Glenn Hughes, The Young Dubliners, Justin Hayward, Nelson, Bruce Sudano, Marbin</t>
  </si>
  <si>
    <t>The Empty Pockets, Leonid &amp; Friends, Mellow Yellow, Uriah Heep, Julie Ragins Pear Duo, Vanilla Fudge</t>
  </si>
  <si>
    <t>Glenn Hughes, The Bottom Feeders, All Hat No Cattle, Little River Band, Starship, The Skatalites</t>
  </si>
  <si>
    <t>John Ford Coley, The Bottom Feeders, Justin Hayward, Marbin</t>
  </si>
  <si>
    <t>John Ford Coley</t>
  </si>
  <si>
    <t>Leonid &amp; Friends</t>
  </si>
  <si>
    <t>All Hat No Cattle</t>
  </si>
  <si>
    <t>Uriah Heep</t>
  </si>
  <si>
    <t>OTBC 2024</t>
  </si>
  <si>
    <t>Staind</t>
  </si>
  <si>
    <t>Seether, Asking Alexandria, Dayseeker, Ayron Jones, Sleep Theory, Tim Montana, Austin Meade</t>
  </si>
  <si>
    <t>Austin Meade</t>
  </si>
  <si>
    <t>Ayron Jones</t>
  </si>
  <si>
    <t>Asking Alexandria</t>
  </si>
  <si>
    <t>Tim Montana</t>
  </si>
  <si>
    <t>Dayseeker</t>
  </si>
  <si>
    <t>2024 Rockfest</t>
  </si>
  <si>
    <t>2023 Rockfest</t>
  </si>
  <si>
    <t>Cannibal Corpse, Obituary, Frozen Soul</t>
  </si>
  <si>
    <t>Yuengling Center</t>
  </si>
  <si>
    <t>Frozen Soul</t>
  </si>
  <si>
    <t>Shawn Kyle</t>
  </si>
  <si>
    <t>Mr. Big</t>
  </si>
  <si>
    <t>Ad Infinitium</t>
  </si>
  <si>
    <t>Kamelot</t>
  </si>
  <si>
    <t>HammerFall, Ad Infinitium</t>
  </si>
  <si>
    <t>Saigon Kick</t>
  </si>
  <si>
    <t>Volbeat, Chevelle, Black Stone Cherry, Saigon Kick, Lacuna Coil, Fozzy</t>
  </si>
  <si>
    <t>Robin Tyler Zander</t>
  </si>
  <si>
    <t>Wang Chung</t>
  </si>
  <si>
    <t>Men Without Hats, The Motels, Naked Eyes</t>
  </si>
  <si>
    <t>The Motels</t>
  </si>
  <si>
    <t>Naked Eyes</t>
  </si>
  <si>
    <t>Men Without Hats</t>
  </si>
  <si>
    <t>Titanium Tart</t>
  </si>
  <si>
    <t>Titanium_Tart</t>
  </si>
  <si>
    <t>Joey Belldonna</t>
  </si>
  <si>
    <t>Joey Belladonna</t>
  </si>
  <si>
    <t>MA</t>
  </si>
  <si>
    <t>Foxborough</t>
  </si>
  <si>
    <t>no chance</t>
  </si>
  <si>
    <t>Soldier Field</t>
  </si>
  <si>
    <t>Chicago</t>
  </si>
  <si>
    <t>Five Finger Death Punch, Ice Nine Kills</t>
  </si>
  <si>
    <t>Center Stage - Atlanta</t>
  </si>
  <si>
    <t>Gillette Stadium, Foxborough</t>
  </si>
  <si>
    <t>Maximum Friction</t>
  </si>
  <si>
    <t>Train</t>
  </si>
  <si>
    <t>REO Speedwagon, Yacht Rock Review</t>
  </si>
  <si>
    <t>Yacht Rock Review</t>
  </si>
  <si>
    <t>Great White, Wig Wam, Tora Tora, Soto/Bieler</t>
  </si>
  <si>
    <t xml:space="preserve">Bad Marriage, Joan Jett and the Blackhearts, .38 Special, Foghat, Soto/Bieler, Slaughter, Quiet Riot, Babylon A.D., Stone Whiskey </t>
  </si>
  <si>
    <t>Night Ranger, Jackyl, Vixen, Faster Pussycat, Aldo Nova, Lynch Mob, The Cruel Intentions, Stone Whiskey, Bad Marriage</t>
  </si>
  <si>
    <t>Stone Whiskey</t>
  </si>
  <si>
    <t>Aldo Nova</t>
  </si>
  <si>
    <t>Babylon A.D.</t>
  </si>
  <si>
    <t>Foghat</t>
  </si>
  <si>
    <t>Wig Wam</t>
  </si>
  <si>
    <t>TN</t>
  </si>
  <si>
    <t>Gatlinburg</t>
  </si>
  <si>
    <t>Soto/Bieler</t>
  </si>
  <si>
    <t>Miles Schon's Journey Experience</t>
  </si>
  <si>
    <t>MotM 2024</t>
  </si>
  <si>
    <t>Dark Tranquility</t>
  </si>
  <si>
    <t>Leprous, Twilight Force, Earthside, Temperance</t>
  </si>
  <si>
    <t>Amorphis</t>
  </si>
  <si>
    <t>Lovebites, Soen, Elegy, Fifth Angel, Striker</t>
  </si>
  <si>
    <t>Pagan's Mind</t>
  </si>
  <si>
    <t>Winger, Damian Wilson, Illumishade, Disillusion, Soto/Bieler</t>
  </si>
  <si>
    <t>Gilby Clarke</t>
  </si>
  <si>
    <t>Leprous</t>
  </si>
  <si>
    <t>Twilight Force</t>
  </si>
  <si>
    <t>Earthside</t>
  </si>
  <si>
    <t>Temperance</t>
  </si>
  <si>
    <t>Lovebites</t>
  </si>
  <si>
    <t>Soen</t>
  </si>
  <si>
    <t>Elegy</t>
  </si>
  <si>
    <t>Fifth Angel</t>
  </si>
  <si>
    <t>Striker</t>
  </si>
  <si>
    <t>Damian Wilson</t>
  </si>
  <si>
    <t>Illumishade</t>
  </si>
  <si>
    <t>Disillusion</t>
  </si>
  <si>
    <t>Atlanta</t>
  </si>
  <si>
    <t>ProgPower USA Day 2</t>
  </si>
  <si>
    <t>ProgPower USA Day 3</t>
  </si>
  <si>
    <t>ProgPower USA Day 4</t>
  </si>
  <si>
    <t>Plush</t>
  </si>
  <si>
    <t>Days in between</t>
  </si>
  <si>
    <t>x</t>
  </si>
  <si>
    <t>Bret Michaels</t>
  </si>
  <si>
    <t>Frozen Soul, Worm</t>
  </si>
  <si>
    <t>Creed</t>
  </si>
  <si>
    <t>Worm</t>
  </si>
  <si>
    <t>3 Doors Down, Finger Eleven</t>
  </si>
  <si>
    <t>Finger Eleven</t>
  </si>
  <si>
    <t>Sepultura</t>
  </si>
  <si>
    <t>Obituary, Agnostic Front, Claustrofobia</t>
  </si>
  <si>
    <t>Hanabie.</t>
  </si>
  <si>
    <t>Claustrofobia</t>
  </si>
  <si>
    <t>Agnostic Front</t>
  </si>
  <si>
    <t>House of Blues</t>
  </si>
  <si>
    <t>Orlando</t>
  </si>
  <si>
    <t>Experience Hendrix</t>
  </si>
  <si>
    <t>Experiece Hendrix</t>
  </si>
  <si>
    <t>Bodysnatcher, Distant, Sylosis, Judiciary</t>
  </si>
  <si>
    <t>Fit For An Autopsy</t>
  </si>
  <si>
    <t>King Diamond</t>
  </si>
  <si>
    <t>Overkill</t>
  </si>
  <si>
    <t>Overkill, Night Demon</t>
  </si>
  <si>
    <t>Bodysnatcher</t>
  </si>
  <si>
    <t>Distant</t>
  </si>
  <si>
    <t>Judiciary</t>
  </si>
  <si>
    <t>Night Demon</t>
  </si>
  <si>
    <t>Sylosis</t>
  </si>
  <si>
    <t>Candy</t>
  </si>
  <si>
    <t>Dead Heat</t>
  </si>
  <si>
    <t>Havok, Candy, Dead Heat</t>
  </si>
  <si>
    <t>Scotty Austin</t>
  </si>
  <si>
    <t>Molly Hatchet</t>
  </si>
  <si>
    <t>The Plaza Live</t>
  </si>
  <si>
    <t>Sound &amp; Shape</t>
  </si>
  <si>
    <t>KISS Cancer Goodbye</t>
  </si>
  <si>
    <t>The Venue @ LEC</t>
  </si>
  <si>
    <t>Sarasota</t>
  </si>
  <si>
    <t>Sweet Lick</t>
  </si>
  <si>
    <t>King's X</t>
  </si>
  <si>
    <t>Autograph, Enuff Z'Nuff, Stryper, Thunder, Tesla, King's X, Firehouse, Hardcore Superstar, Raven, The Quireboys, Honeymoon Suite, Burning Rain</t>
  </si>
  <si>
    <t>KISS Cancer Goodbye III</t>
  </si>
  <si>
    <t>Dee Snider, Night Ranger</t>
  </si>
  <si>
    <t>Dee Snider</t>
  </si>
  <si>
    <t>Fire &amp; Ice</t>
  </si>
  <si>
    <t>How many bands</t>
  </si>
  <si>
    <t>how many venues</t>
  </si>
  <si>
    <t>how many states</t>
  </si>
  <si>
    <t>how many cities</t>
  </si>
  <si>
    <t>how many ships</t>
  </si>
  <si>
    <t>Red Rocks Ampitheater</t>
  </si>
  <si>
    <t>Empower Field</t>
  </si>
  <si>
    <t>Norwegian Joy</t>
  </si>
  <si>
    <t>Kerry King</t>
  </si>
  <si>
    <t>Jannus</t>
  </si>
  <si>
    <t>Rod Stewart</t>
  </si>
  <si>
    <t>Air Supply</t>
  </si>
  <si>
    <t>The Damned</t>
  </si>
  <si>
    <t>AC/DC</t>
  </si>
  <si>
    <t>Khruangbin</t>
  </si>
  <si>
    <t>Robin Trower</t>
  </si>
  <si>
    <t>Victor</t>
  </si>
  <si>
    <t>Municipal Waste, Alien Weaponry</t>
  </si>
  <si>
    <t>St. Pete</t>
  </si>
  <si>
    <t>L.A. Guns, Bang Tango</t>
  </si>
  <si>
    <t>Tesla, L.A. Guns, Doro Pesch, British Lion, Kix, Great White, Winger, Firehouse, Jim Florentine, Don Jamieson</t>
  </si>
  <si>
    <t>Lynch Mob, L.A. Guns, Great White, Vixen, Madam X, Lies-Deceit &amp; Trechery, Heavy Mellow, Tyketto</t>
  </si>
  <si>
    <t>L.A. Guns, Faser Pussycat</t>
  </si>
  <si>
    <t>L.A. Guns</t>
  </si>
  <si>
    <t>Slaughter, The Cruel Intentions, Aldo Nova, Stephen Pearcy, Chris Holmes, Liliac, Wig Wam, Vandenburg</t>
  </si>
  <si>
    <t>Queensrÿche, L.A. Guns, Hardcore Superstar, Chris Holmes, The Iron Maidens, The Bites, Krokus, Extreme, Burning Witches, Sisters Doll, Cold Sweat, Rare Hare</t>
  </si>
  <si>
    <t>Slaughter, The Answer, Burning Witches, Lunch Mob, Winger, Soto/Bieler, Michael Monroe, Eclipse, The Iron Maidens, Massive Wagons</t>
  </si>
  <si>
    <t>Lynch Mob, Night Ranger, Marbin, Wig Wam, Pretty Maids, L.A. Guns, Massive Wagons, Stephen Pearcy, Eclipse</t>
  </si>
  <si>
    <t>Nerd Halen, Sisters Doll, Hardcore Superstar, Vandenberg, Extreme, Winger, Jarod James Nichols, Aldo Nova</t>
  </si>
  <si>
    <t>Massive Wagons</t>
  </si>
  <si>
    <t>Sisters Doll</t>
  </si>
  <si>
    <t>Michael Monroe</t>
  </si>
  <si>
    <t>The Answer</t>
  </si>
  <si>
    <t>The Bites</t>
  </si>
  <si>
    <t>Ruth Eckerd</t>
  </si>
  <si>
    <t>Easton Corbin</t>
  </si>
  <si>
    <t>Matt Stell</t>
  </si>
  <si>
    <t>no try</t>
  </si>
  <si>
    <t>Carnifex</t>
  </si>
  <si>
    <t>Caligula's Horse</t>
  </si>
  <si>
    <t>Jazz Sabbath</t>
  </si>
  <si>
    <t>Magic Pie</t>
  </si>
  <si>
    <t>Temic</t>
  </si>
  <si>
    <t>Thank You Scientist</t>
  </si>
  <si>
    <t>The Beggs Sisters</t>
  </si>
  <si>
    <t>Dave Cureton</t>
  </si>
  <si>
    <t>Pendragon</t>
  </si>
  <si>
    <t>Pure Reason Revolution</t>
  </si>
  <si>
    <t>Rick Wakeman</t>
  </si>
  <si>
    <t>Trifecta</t>
  </si>
  <si>
    <t>Von Hertzen Brothers</t>
  </si>
  <si>
    <t>Neil Morris and the Resonance</t>
  </si>
  <si>
    <t>David Cross Band, Kyros</t>
  </si>
  <si>
    <t>The Aristocrats, David Cross Band, Gazpacho, Pendragon, Jazz Sabbath, Big Big Train, Magic Pie</t>
  </si>
  <si>
    <t>Alex Skolnick Trio</t>
  </si>
  <si>
    <t>Norwegian Gem</t>
  </si>
  <si>
    <t>Haken Kyros, Jazz Sabbath, Von Hertzen Brothers,Thank You Scientist, Rick Wakeman, Magic Pie, Marbin</t>
  </si>
  <si>
    <t>Beardfish, The Aristocrats, Haken, Dave Cureton, Caligula's Horse, Kyros, Riverside, Trifecta, Temic, Marbin, IQ, Moon Safari</t>
  </si>
  <si>
    <t>Beardfish</t>
  </si>
  <si>
    <t>Temic, Big Big Train, The Beggs Sisters, Steve Hackett, Marbin, Dave Cureton, Pendragon, Dave Kerzner &amp; Friends</t>
  </si>
  <si>
    <t>Taylor Dayne</t>
  </si>
  <si>
    <t>Taylor Daye</t>
  </si>
  <si>
    <t>Riverside, IQ, Steve Hackett, Dave Kerzner &amp; Friends, Pure Reason Revolution, The Beggs Sisters, Alex Skolnick Trio, D'Virgilio, Morse &amp; Jennings</t>
  </si>
  <si>
    <t>Helado Negro</t>
  </si>
  <si>
    <t>MoRC 2025</t>
  </si>
  <si>
    <t>CTTE 2025</t>
  </si>
  <si>
    <t>Review</t>
  </si>
  <si>
    <t>SIGT</t>
  </si>
  <si>
    <t>Largo</t>
  </si>
  <si>
    <t>Stick Figure</t>
  </si>
  <si>
    <t>Sticks N Stones</t>
  </si>
  <si>
    <t>The BellRays</t>
  </si>
  <si>
    <t>Denied</t>
  </si>
  <si>
    <t>Rick Springfield</t>
  </si>
  <si>
    <t>John Waite, John Cafferty, Wang Chung</t>
  </si>
  <si>
    <t>Bill Murray &amp; His Blood Brothers</t>
  </si>
  <si>
    <t>John Waite</t>
  </si>
  <si>
    <t>John Cafferty</t>
  </si>
  <si>
    <t>Kevin Cronin, Don Felder</t>
  </si>
  <si>
    <t>Don Felder</t>
  </si>
  <si>
    <t>Kevin Cronin</t>
  </si>
  <si>
    <t>Umphree's McGee</t>
  </si>
  <si>
    <t>Fergs</t>
  </si>
  <si>
    <t>Limp Bizkit, Ice Nine Kills</t>
  </si>
  <si>
    <t>Limp Bizkit</t>
  </si>
  <si>
    <t>Pantera, Suicidal Tendencies</t>
  </si>
  <si>
    <t>Black Veil Brides, Bloodywood</t>
  </si>
  <si>
    <t>Black Veil Brides</t>
  </si>
  <si>
    <t>Bloodywood</t>
  </si>
  <si>
    <t>Puddles Pity Party</t>
  </si>
  <si>
    <t>Morrison</t>
  </si>
  <si>
    <t>Denver</t>
  </si>
  <si>
    <t>Suffocation, Devourment, Distant, Bodybox</t>
  </si>
  <si>
    <t>Bodybox</t>
  </si>
  <si>
    <t>Devourment</t>
  </si>
  <si>
    <t>Suffocation</t>
  </si>
  <si>
    <t>Stephen Marley, The Hip Abduction</t>
  </si>
  <si>
    <t>The Hip Abduction</t>
  </si>
  <si>
    <t>Stephen Marley</t>
  </si>
  <si>
    <t>Body Box</t>
  </si>
  <si>
    <t>Fugitive, Gridiron, Escuela Grind, Morbid Visionz, Thirst</t>
  </si>
  <si>
    <t>Fugitive</t>
  </si>
  <si>
    <t>Gridiron</t>
  </si>
  <si>
    <t>Escuela Grind</t>
  </si>
  <si>
    <t>Morbid Visionz</t>
  </si>
  <si>
    <t>Thirst</t>
  </si>
  <si>
    <t>David Lee Roth</t>
  </si>
  <si>
    <t>Halestorm, The Ghost Inside</t>
  </si>
  <si>
    <t>The Ghost Inside</t>
  </si>
  <si>
    <t>Billy Bobby Thornton &amp; The Boxmasters</t>
  </si>
  <si>
    <t>Joe Perry Project</t>
  </si>
  <si>
    <t>The Joe Perry Project</t>
  </si>
  <si>
    <t>Vanilla Fudge</t>
  </si>
  <si>
    <t>Billy Bob Thornton &amp; The Boxmasters</t>
  </si>
  <si>
    <t>Greye</t>
  </si>
  <si>
    <t>Randy Hansen, The Bottom Feeders, Mellow Yellow, April Wine, Top of the World, Fernando Perdomo, The Empty Pockets, The Young Doubliners, Marbin</t>
  </si>
  <si>
    <t>The Bottom Feeders, Jared Hill, Alan Parsons</t>
  </si>
  <si>
    <t>All Hat No Cattle, Top of the World, Leonid &amp; Friends, The Orchestra, Marbin, The Young Dubliners, Justin Hayward, April Wine, Pat Travers</t>
  </si>
  <si>
    <t xml:space="preserve">Pear Duo, Mike Dawes, Alan Parsons, Fran Cosmo, Leonid &amp; Friends, Ambrosia  </t>
  </si>
  <si>
    <t xml:space="preserve">Nelson, Richie Furay, Randy Hansen, Wishbone Ash, The Bottom Feeders, Mike Dawes, Ambrosia </t>
  </si>
  <si>
    <t>Wage War, Tech N9ne, Sleep Theory</t>
  </si>
  <si>
    <t>Mellow Yellow, Little River Band, The Babys, The Bottom Feeders, The Lovin' Spoonful, Al Stewart, Ambrosia, Pat Travers, Marbin</t>
  </si>
  <si>
    <t>The Bottom Feeders, Mellow Yellow, Alan Parsons, The Babys, The Zombies, Justin Hayward, Pat Travers, Little River Band, Marbin</t>
  </si>
  <si>
    <t xml:space="preserve">Julie Ragins Pear Duo, Mike Dawes, Alan Parsons, Fran Cosmo, Leonid &amp; Friends, Ambrosia  </t>
  </si>
  <si>
    <t>Fran Cosmo</t>
  </si>
  <si>
    <t>Jared Hill</t>
  </si>
  <si>
    <t>Richie Furay</t>
  </si>
  <si>
    <t>The Orchestra</t>
  </si>
  <si>
    <t>Tech N9ne</t>
  </si>
  <si>
    <t>Wage War</t>
  </si>
  <si>
    <t>Coheed and Cambria</t>
  </si>
  <si>
    <t>Taking Back Sunday, Foxing</t>
  </si>
  <si>
    <t>Taking Back Sunday</t>
  </si>
  <si>
    <t>Foxing</t>
  </si>
  <si>
    <t>Coheed &amp; Cambria</t>
  </si>
  <si>
    <t>My Chemical Romance</t>
  </si>
  <si>
    <t>Evanescence</t>
  </si>
  <si>
    <t>The Crowned</t>
  </si>
  <si>
    <t>OTBC 2025</t>
  </si>
  <si>
    <t>Trixter, Enuff Z'Nuff, Pretty Boy Floyd</t>
  </si>
  <si>
    <t>Pretty Boy Floyd</t>
  </si>
  <si>
    <t>Trixter</t>
  </si>
  <si>
    <t>Murray Theater</t>
  </si>
  <si>
    <t>no answer</t>
  </si>
  <si>
    <t>John 5, Burning Breeze</t>
  </si>
  <si>
    <t>John 5</t>
  </si>
  <si>
    <t>Burning Breeze</t>
  </si>
  <si>
    <t>Dogma</t>
  </si>
  <si>
    <t>Frayle</t>
  </si>
  <si>
    <t>Amalie</t>
  </si>
  <si>
    <t>All Time Low</t>
  </si>
  <si>
    <t>Mayday Parade</t>
  </si>
  <si>
    <t>Four Year Strong</t>
  </si>
  <si>
    <t>The Paradox</t>
  </si>
  <si>
    <t>Mayday Parade, Four Year Strong, The Paradox</t>
  </si>
  <si>
    <t>Helmet, Dwarves, Blood Vulture</t>
  </si>
  <si>
    <t>Helmet</t>
  </si>
  <si>
    <t>Dwarves</t>
  </si>
  <si>
    <t>Blood Vulture</t>
  </si>
  <si>
    <t>Benchmark International Arena</t>
  </si>
  <si>
    <t>MOTM</t>
  </si>
  <si>
    <t>98 Rock</t>
  </si>
  <si>
    <t>Three Dog Night</t>
  </si>
  <si>
    <t>Herman's Hermits</t>
  </si>
  <si>
    <t>How many new bands</t>
  </si>
  <si>
    <t>Triumph</t>
  </si>
  <si>
    <t>Amp</t>
  </si>
  <si>
    <t>Toto</t>
  </si>
  <si>
    <t>How many different bands</t>
  </si>
  <si>
    <r>
      <t>Headliners:</t>
    </r>
    <r>
      <rPr>
        <sz val="10"/>
        <rFont val="Arial"/>
        <family val="2"/>
      </rPr>
      <t xml:space="preserve"> 57 unique bands</t>
    </r>
  </si>
  <si>
    <r>
      <t>Openers:</t>
    </r>
    <r>
      <rPr>
        <sz val="10"/>
        <rFont val="Arial"/>
        <family val="2"/>
      </rPr>
      <t xml:space="preserve"> 146 unique bands</t>
    </r>
  </si>
  <si>
    <t>(Some overlap is possible across roles, but the combined unique total is 191.)</t>
  </si>
  <si>
    <t>how many new venues</t>
  </si>
  <si>
    <r>
      <t>88 first-timers</t>
    </r>
    <r>
      <rPr>
        <sz val="10"/>
        <rFont val="Arial"/>
        <family val="2"/>
      </rPr>
      <t xml:space="preserve"> (≈ </t>
    </r>
    <r>
      <rPr>
        <b/>
        <sz val="10"/>
        <rFont val="Arial"/>
        <family val="2"/>
      </rPr>
      <t>46%</t>
    </r>
    <r>
      <rPr>
        <sz val="10"/>
        <rFont val="Arial"/>
        <family val="2"/>
      </rPr>
      <t xml:space="preserve"> of all bands seen in 2025)</t>
    </r>
  </si>
  <si>
    <t>First-Time Bands: 3-Year Comparison</t>
  </si>
  <si>
    <t>Unique Bands Seen</t>
  </si>
  <si>
    <t>First-Time Bands</t>
  </si>
  <si>
    <t>First-Time %</t>
  </si>
  <si>
    <t>CMO</t>
  </si>
  <si>
    <t>Electric Callboy</t>
  </si>
  <si>
    <t>Wood Brothers</t>
  </si>
  <si>
    <t>New Band</t>
  </si>
  <si>
    <t>Saints of Saturn</t>
  </si>
  <si>
    <t>Catch Your Breath, Archers, Doobie</t>
  </si>
  <si>
    <t>Catch Your Breath</t>
  </si>
  <si>
    <t>Archers</t>
  </si>
  <si>
    <t>Doobie</t>
  </si>
  <si>
    <t>Slaughter, Saints of Saturn</t>
  </si>
  <si>
    <t>Ferg's</t>
  </si>
  <si>
    <t>OGMA, James Keegan</t>
  </si>
  <si>
    <t>Bush</t>
  </si>
  <si>
    <t>Evanesence</t>
  </si>
  <si>
    <t>Ric Robertson</t>
  </si>
  <si>
    <t>Review - Yes</t>
  </si>
  <si>
    <t>James Keegan</t>
  </si>
  <si>
    <t>OGMA</t>
  </si>
  <si>
    <t>The Wood Brothers</t>
  </si>
  <si>
    <t>Post Malone</t>
  </si>
  <si>
    <t>Shinedown</t>
  </si>
  <si>
    <t>Tom Keifer</t>
  </si>
  <si>
    <t>Youkey Theater (Lakeland)</t>
  </si>
  <si>
    <t>Dance Gavin Dance</t>
  </si>
  <si>
    <t>Kyros</t>
  </si>
  <si>
    <t># Times Seen</t>
  </si>
  <si>
    <t>Dave Kerzner &amp; Friends</t>
  </si>
  <si>
    <t>Jane Getter Premonition</t>
  </si>
  <si>
    <t>Crown Lands</t>
  </si>
  <si>
    <t>David Cross Band</t>
  </si>
  <si>
    <t>IQ</t>
  </si>
  <si>
    <t>Metalichi</t>
  </si>
  <si>
    <t>The Aristocrats</t>
  </si>
  <si>
    <t>The Quiorboys</t>
  </si>
  <si>
    <t>Adrien Belew</t>
  </si>
  <si>
    <t>Crack the Sky</t>
  </si>
  <si>
    <t>D'Virgilio</t>
  </si>
  <si>
    <t>Eddie Jobson</t>
  </si>
  <si>
    <t>Empty Pockets</t>
  </si>
  <si>
    <t>Estronaut</t>
  </si>
  <si>
    <t>Gazpacho</t>
  </si>
  <si>
    <t>Jarod James Nichols</t>
  </si>
  <si>
    <t>Jason Bieler &amp; the Baron Von Bielski Orchestra</t>
  </si>
  <si>
    <t>John Wesley</t>
  </si>
  <si>
    <t>Julie Ragins Pear Duo</t>
  </si>
  <si>
    <t>Lies-Deceit &amp; Trechery</t>
  </si>
  <si>
    <t>Morse &amp; Jennings</t>
  </si>
  <si>
    <t>Rendezvous Point</t>
  </si>
  <si>
    <t>Sevendust (acoustic)</t>
  </si>
  <si>
    <t>Space of Variation</t>
  </si>
  <si>
    <t>Claudio Simonetti's Goblin, Klone, The Flower Kings</t>
  </si>
  <si>
    <t>Kyros, Marbin, Haken, Claudio Simonetti's Goblin, District 97, Lifesigns, Jane Getter Premonition</t>
  </si>
  <si>
    <t>Big Big Train, Estronaut, Earthside, Adrian Belew, Wishbone Ash</t>
  </si>
  <si>
    <t>Airbag, Crown Lands, Claudio Simonetti's Goblin, Dave Kerzner &amp; Friends, Eddie Jobson, Jane Getter Premonition, District 97, Steve Hackett, Stick Men, Symphony X, Rendezvous Point</t>
  </si>
  <si>
    <t xml:space="preserve">FL </t>
  </si>
  <si>
    <t xml:space="preserve">Baraka, Symphony X, Marillion, Airbag, Klone, Crack the Sky, Stick Men, John Wesley </t>
  </si>
  <si>
    <t>G. Love &amp; Special Sauce</t>
  </si>
  <si>
    <t>Common Kings, Little Stranger, G. Love &amp; Special Sauce</t>
  </si>
  <si>
    <t>Common Kings</t>
  </si>
  <si>
    <t>Little Stranger</t>
  </si>
  <si>
    <t>didn't request</t>
  </si>
  <si>
    <t>Jacobs Castle</t>
  </si>
  <si>
    <t>Ka'Tiki</t>
  </si>
  <si>
    <t>Treasure Island</t>
  </si>
  <si>
    <t>Three Days Grace</t>
  </si>
  <si>
    <t>I Prevail, Sleep Theory, The Funeral Portrait, The Pretty Wild, Sleep Theory, Des Rocks, Kurt Deimer</t>
  </si>
  <si>
    <t>Des Rocks</t>
  </si>
  <si>
    <t>The Pretty Wild</t>
  </si>
  <si>
    <t>The Funeral Portrait</t>
  </si>
  <si>
    <t>I Prevail</t>
  </si>
  <si>
    <t>CTTE 2026</t>
  </si>
  <si>
    <t>Reggae Riseup</t>
  </si>
  <si>
    <t>Ov Sulfur, Atlas</t>
  </si>
  <si>
    <t>Atlas</t>
  </si>
  <si>
    <t>Ov Sulfur</t>
  </si>
  <si>
    <t>Norwegian Sky (Motorhead)</t>
  </si>
  <si>
    <t>Cruise to the Edge - Norwegian Pearl</t>
  </si>
  <si>
    <t>On the Blue Cruise - Norwegian Gem</t>
  </si>
  <si>
    <t>Monsters of Rock Cruise - Independence of the Seas</t>
  </si>
  <si>
    <t>Monsters of Rock Cruise - Mariner of the Seas</t>
  </si>
  <si>
    <t xml:space="preserve">Monsters of Rock Cruise - Freedom of the Seas </t>
  </si>
  <si>
    <t xml:space="preserve">Monsters of Rock Cruise - Independence of the Seas </t>
  </si>
  <si>
    <t>Cruise to the Edge - Mariner of the Seas</t>
  </si>
  <si>
    <t>Cruise to the Edge - Norwegian Gem</t>
  </si>
  <si>
    <t>Headbangers Boat - Norwegian Pearl</t>
  </si>
  <si>
    <t>Motörhead's Motörboat - Norwegian Sky</t>
  </si>
  <si>
    <t>Monsters of Rock Cruise - Norwegian Joy</t>
  </si>
  <si>
    <t>On the Blue Cruise - Norwegian Pearl</t>
  </si>
  <si>
    <t>Monsters of Rock Cruise - Navigator of the Seas</t>
  </si>
  <si>
    <t>Cruise/Ship</t>
  </si>
  <si>
    <t>NV</t>
  </si>
  <si>
    <t>VA</t>
  </si>
  <si>
    <t>NC</t>
  </si>
  <si>
    <t>WS</t>
  </si>
  <si>
    <t>MN</t>
  </si>
  <si>
    <t>States</t>
  </si>
  <si>
    <t>Count</t>
  </si>
  <si>
    <t>Ice Palace</t>
  </si>
  <si>
    <t>Amalie Arena/Ice Palace/TB Times Forum/SP Times Forum/Benchmark International Arena</t>
  </si>
  <si>
    <t>Dave Kerzner, The Flower Kings, Gryphon, Claudio Simonetti's Goblin, Martin Barre, Marbin</t>
  </si>
  <si>
    <t>Big Sky</t>
  </si>
  <si>
    <t>Madam X, Shot of Poison, Pretty Boy Floyd, Soto/Bieler</t>
  </si>
  <si>
    <t>Black 'n Blue, Steven Adler, Quiet Riot, Crashdïet, The London Quireboys, Ellefson-Soto, Spread Eagle, D-A-D, Vain, Nelson, Paradise Kitty, Cassidy Paris</t>
  </si>
  <si>
    <t>Paradise Kitty, Faster Pussycat, British Lion, Vixen, Tora Tora, Cassidy Paris, Steelheart, Stryper, Killer Dwarfs, Tuff, Nestor</t>
  </si>
  <si>
    <t>Lita Ford, Saigon Kick, Mac Sabbath, Slaughter, Tora Tora, Nelson, Loudness, The Almighty, Quiet Riot</t>
  </si>
  <si>
    <t xml:space="preserve">Lita Ford, Stryper, Spread Eagle, Night Ranger, Ellefson-Soto, Crazy Lixx, Great White, Heavens Edge, Stone Whiskey </t>
  </si>
  <si>
    <t>Loudness</t>
  </si>
  <si>
    <t>Cassidy Paris</t>
  </si>
  <si>
    <t>Ellefson-Soto</t>
  </si>
  <si>
    <t>The Almighty</t>
  </si>
  <si>
    <t>Asomvel</t>
  </si>
  <si>
    <t>Heavens Edge</t>
  </si>
  <si>
    <t>Jakobs Castle</t>
  </si>
  <si>
    <t>Shot of Poison</t>
  </si>
  <si>
    <t>Steven Adler</t>
  </si>
  <si>
    <t>The London Quireboys</t>
  </si>
  <si>
    <t>Tuff</t>
  </si>
  <si>
    <t>SATCHVAI Band</t>
  </si>
  <si>
    <t>SATCHVAI</t>
  </si>
  <si>
    <t>Night Ranger (photo)</t>
  </si>
  <si>
    <t>Bill Murray</t>
  </si>
  <si>
    <t>MORC 2026</t>
  </si>
  <si>
    <t>James &amp; The Cold Gun</t>
  </si>
  <si>
    <t>Mammoth WVH, James &amp; The Cold Gun</t>
  </si>
  <si>
    <t>Squeeze</t>
  </si>
  <si>
    <t>Tubular 80s</t>
  </si>
  <si>
    <t>OCC</t>
  </si>
  <si>
    <t>Wheezer</t>
  </si>
  <si>
    <t>SIGT - also 98 Rock</t>
  </si>
  <si>
    <t>Concert Days</t>
  </si>
  <si>
    <t>Days Missing</t>
  </si>
  <si>
    <t>January 5</t>
  </si>
  <si>
    <t>January 1</t>
  </si>
  <si>
    <t>January 6</t>
  </si>
  <si>
    <t>January 2</t>
  </si>
  <si>
    <t>January 10</t>
  </si>
  <si>
    <t>January 3</t>
  </si>
  <si>
    <t>January 11</t>
  </si>
  <si>
    <t>January 4</t>
  </si>
  <si>
    <t>January 14</t>
  </si>
  <si>
    <t>January 7</t>
  </si>
  <si>
    <t>January 16</t>
  </si>
  <si>
    <t>January 8</t>
  </si>
  <si>
    <t>January 18</t>
  </si>
  <si>
    <t>January 9</t>
  </si>
  <si>
    <t>January 20</t>
  </si>
  <si>
    <t>January 12</t>
  </si>
  <si>
    <t>January 22</t>
  </si>
  <si>
    <t>January 13</t>
  </si>
  <si>
    <t>January 23</t>
  </si>
  <si>
    <t>January 15</t>
  </si>
  <si>
    <t>January 24</t>
  </si>
  <si>
    <t>January 17</t>
  </si>
  <si>
    <t>January 25</t>
  </si>
  <si>
    <t>January 19</t>
  </si>
  <si>
    <t>January 26</t>
  </si>
  <si>
    <t>January 21</t>
  </si>
  <si>
    <t>January 28</t>
  </si>
  <si>
    <t>January 27</t>
  </si>
  <si>
    <t>January 29</t>
  </si>
  <si>
    <t>February 2</t>
  </si>
  <si>
    <t>January 30</t>
  </si>
  <si>
    <t>February 3</t>
  </si>
  <si>
    <t>January 31</t>
  </si>
  <si>
    <t>February 6</t>
  </si>
  <si>
    <t>February 1</t>
  </si>
  <si>
    <t>February 17</t>
  </si>
  <si>
    <t>February 4</t>
  </si>
  <si>
    <t>February 22</t>
  </si>
  <si>
    <t>February 5</t>
  </si>
  <si>
    <t>February 29</t>
  </si>
  <si>
    <t>February 7</t>
  </si>
  <si>
    <t>March 16</t>
  </si>
  <si>
    <t>February 8</t>
  </si>
  <si>
    <t>March 17</t>
  </si>
  <si>
    <t>February 9</t>
  </si>
  <si>
    <t>March 18</t>
  </si>
  <si>
    <t>February 10</t>
  </si>
  <si>
    <t>March 21</t>
  </si>
  <si>
    <t>February 11</t>
  </si>
  <si>
    <t>March 22</t>
  </si>
  <si>
    <t>February 12</t>
  </si>
  <si>
    <t>March 26</t>
  </si>
  <si>
    <t>February 13</t>
  </si>
  <si>
    <t>March 27</t>
  </si>
  <si>
    <t>February 14</t>
  </si>
  <si>
    <t>March 30</t>
  </si>
  <si>
    <t>February 15</t>
  </si>
  <si>
    <t>April 1</t>
  </si>
  <si>
    <t>February 16</t>
  </si>
  <si>
    <t>April 2</t>
  </si>
  <si>
    <t>February 18</t>
  </si>
  <si>
    <t>April 20</t>
  </si>
  <si>
    <t>February 19</t>
  </si>
  <si>
    <t>April 22</t>
  </si>
  <si>
    <t>February 20</t>
  </si>
  <si>
    <t>April 23</t>
  </si>
  <si>
    <t>February 21</t>
  </si>
  <si>
    <t>April 27</t>
  </si>
  <si>
    <t>February 23</t>
  </si>
  <si>
    <t>May 8</t>
  </si>
  <si>
    <t>February 24</t>
  </si>
  <si>
    <t>May 15</t>
  </si>
  <si>
    <t>February 25</t>
  </si>
  <si>
    <t>May 17</t>
  </si>
  <si>
    <t>February 26</t>
  </si>
  <si>
    <t>May 21</t>
  </si>
  <si>
    <t>February 27</t>
  </si>
  <si>
    <t>May 23</t>
  </si>
  <si>
    <t>February 28</t>
  </si>
  <si>
    <t>May 29</t>
  </si>
  <si>
    <t>March 1</t>
  </si>
  <si>
    <t>May 30</t>
  </si>
  <si>
    <t>March 2</t>
  </si>
  <si>
    <t>June 7</t>
  </si>
  <si>
    <t>March 3</t>
  </si>
  <si>
    <t>June 9</t>
  </si>
  <si>
    <t>March 4</t>
  </si>
  <si>
    <t>June 10</t>
  </si>
  <si>
    <t>March 5</t>
  </si>
  <si>
    <t>June 12</t>
  </si>
  <si>
    <t>March 6</t>
  </si>
  <si>
    <t>June 14</t>
  </si>
  <si>
    <t>March 7</t>
  </si>
  <si>
    <t>June 19</t>
  </si>
  <si>
    <t>March 8</t>
  </si>
  <si>
    <t>June 25</t>
  </si>
  <si>
    <t>March 9</t>
  </si>
  <si>
    <t>June 26</t>
  </si>
  <si>
    <t>March 10</t>
  </si>
  <si>
    <t>June 30</t>
  </si>
  <si>
    <t>March 11</t>
  </si>
  <si>
    <t>July 4</t>
  </si>
  <si>
    <t>March 12</t>
  </si>
  <si>
    <t>July 6</t>
  </si>
  <si>
    <t>March 13</t>
  </si>
  <si>
    <t>July 7</t>
  </si>
  <si>
    <t>March 14</t>
  </si>
  <si>
    <t>July 15</t>
  </si>
  <si>
    <t>March 15</t>
  </si>
  <si>
    <t>July 16</t>
  </si>
  <si>
    <t>March 19</t>
  </si>
  <si>
    <t>July 17</t>
  </si>
  <si>
    <t>March 20</t>
  </si>
  <si>
    <t>July 19</t>
  </si>
  <si>
    <t>March 23</t>
  </si>
  <si>
    <t>July 27</t>
  </si>
  <si>
    <t>March 24</t>
  </si>
  <si>
    <t>July 28</t>
  </si>
  <si>
    <t>March 25</t>
  </si>
  <si>
    <t>July 30</t>
  </si>
  <si>
    <t>March 28</t>
  </si>
  <si>
    <t>August 5</t>
  </si>
  <si>
    <t>March 29</t>
  </si>
  <si>
    <t>August 7</t>
  </si>
  <si>
    <t>March 31</t>
  </si>
  <si>
    <t>August 8</t>
  </si>
  <si>
    <t>April 3</t>
  </si>
  <si>
    <t>August 14</t>
  </si>
  <si>
    <t>April 4</t>
  </si>
  <si>
    <t>August 18</t>
  </si>
  <si>
    <t>April 5</t>
  </si>
  <si>
    <t>August 22</t>
  </si>
  <si>
    <t>April 6</t>
  </si>
  <si>
    <t>August 29</t>
  </si>
  <si>
    <t>April 7</t>
  </si>
  <si>
    <t>September 1</t>
  </si>
  <si>
    <t>April 8</t>
  </si>
  <si>
    <t>September 2</t>
  </si>
  <si>
    <t>April 9</t>
  </si>
  <si>
    <t>September 9</t>
  </si>
  <si>
    <t>April 10</t>
  </si>
  <si>
    <t>September 10</t>
  </si>
  <si>
    <t>April 11</t>
  </si>
  <si>
    <t>September 16</t>
  </si>
  <si>
    <t>April 12</t>
  </si>
  <si>
    <t>September 19</t>
  </si>
  <si>
    <t>April 13</t>
  </si>
  <si>
    <t>September 21</t>
  </si>
  <si>
    <t>April 14</t>
  </si>
  <si>
    <t>September 23</t>
  </si>
  <si>
    <t>April 15</t>
  </si>
  <si>
    <t>September 26</t>
  </si>
  <si>
    <t>April 16</t>
  </si>
  <si>
    <t>October 4</t>
  </si>
  <si>
    <t>April 17</t>
  </si>
  <si>
    <t>October 7</t>
  </si>
  <si>
    <t>April 18</t>
  </si>
  <si>
    <t>October 9</t>
  </si>
  <si>
    <t>April 19</t>
  </si>
  <si>
    <t>October 12</t>
  </si>
  <si>
    <t>April 21</t>
  </si>
  <si>
    <t>October 15</t>
  </si>
  <si>
    <t>April 24</t>
  </si>
  <si>
    <t>October 18</t>
  </si>
  <si>
    <t>April 25</t>
  </si>
  <si>
    <t>October 20</t>
  </si>
  <si>
    <t>April 26</t>
  </si>
  <si>
    <t>November 28</t>
  </si>
  <si>
    <t>April 28</t>
  </si>
  <si>
    <t>December 4</t>
  </si>
  <si>
    <t>April 29</t>
  </si>
  <si>
    <t>December 11</t>
  </si>
  <si>
    <t>April 30</t>
  </si>
  <si>
    <t>December 12</t>
  </si>
  <si>
    <t>May 1</t>
  </si>
  <si>
    <t>December 17</t>
  </si>
  <si>
    <t>May 2</t>
  </si>
  <si>
    <t>December 21</t>
  </si>
  <si>
    <t>May 3</t>
  </si>
  <si>
    <t>December 22</t>
  </si>
  <si>
    <t>May 4</t>
  </si>
  <si>
    <t>December 24</t>
  </si>
  <si>
    <t>May 5</t>
  </si>
  <si>
    <t>December 25</t>
  </si>
  <si>
    <t>May 6</t>
  </si>
  <si>
    <t>December 26</t>
  </si>
  <si>
    <t>May 7</t>
  </si>
  <si>
    <t>December 29</t>
  </si>
  <si>
    <t>May 9</t>
  </si>
  <si>
    <t>December 31</t>
  </si>
  <si>
    <t>May 10</t>
  </si>
  <si>
    <t>May 11</t>
  </si>
  <si>
    <t>May 12</t>
  </si>
  <si>
    <t>May 13</t>
  </si>
  <si>
    <t>May 14</t>
  </si>
  <si>
    <t>May 16</t>
  </si>
  <si>
    <t>May 18</t>
  </si>
  <si>
    <t>May 19</t>
  </si>
  <si>
    <t>May 20</t>
  </si>
  <si>
    <t>May 22</t>
  </si>
  <si>
    <t>May 24</t>
  </si>
  <si>
    <t>May 25</t>
  </si>
  <si>
    <t>May 26</t>
  </si>
  <si>
    <t>May 27</t>
  </si>
  <si>
    <t>May 28</t>
  </si>
  <si>
    <t>May 31</t>
  </si>
  <si>
    <t>June 1</t>
  </si>
  <si>
    <t>June 2</t>
  </si>
  <si>
    <t>June 3</t>
  </si>
  <si>
    <t>June 4</t>
  </si>
  <si>
    <t>June 5</t>
  </si>
  <si>
    <t>June 6</t>
  </si>
  <si>
    <t>June 8</t>
  </si>
  <si>
    <t>June 11</t>
  </si>
  <si>
    <t>June 13</t>
  </si>
  <si>
    <t>June 15</t>
  </si>
  <si>
    <t>June 16</t>
  </si>
  <si>
    <t>June 17</t>
  </si>
  <si>
    <t>June 18</t>
  </si>
  <si>
    <t>June 20</t>
  </si>
  <si>
    <t>June 21</t>
  </si>
  <si>
    <t>June 22</t>
  </si>
  <si>
    <t>June 23</t>
  </si>
  <si>
    <t>June 24</t>
  </si>
  <si>
    <t>June 27</t>
  </si>
  <si>
    <t>June 28</t>
  </si>
  <si>
    <t>June 29</t>
  </si>
  <si>
    <t>July 1</t>
  </si>
  <si>
    <t>July 2</t>
  </si>
  <si>
    <t>July 3</t>
  </si>
  <si>
    <t>July 5</t>
  </si>
  <si>
    <t>July 8</t>
  </si>
  <si>
    <t>July 9</t>
  </si>
  <si>
    <t>July 10</t>
  </si>
  <si>
    <t>July 11</t>
  </si>
  <si>
    <t>July 12</t>
  </si>
  <si>
    <t>July 13</t>
  </si>
  <si>
    <t>July 14</t>
  </si>
  <si>
    <t>July 18</t>
  </si>
  <si>
    <t>July 20</t>
  </si>
  <si>
    <t>July 21</t>
  </si>
  <si>
    <t>July 22</t>
  </si>
  <si>
    <t>July 23</t>
  </si>
  <si>
    <t>July 24</t>
  </si>
  <si>
    <t>July 25</t>
  </si>
  <si>
    <t>July 26</t>
  </si>
  <si>
    <t>July 29</t>
  </si>
  <si>
    <t>July 31</t>
  </si>
  <si>
    <t>August 1</t>
  </si>
  <si>
    <t>August 2</t>
  </si>
  <si>
    <t>August 3</t>
  </si>
  <si>
    <t>August 4</t>
  </si>
  <si>
    <t>August 6</t>
  </si>
  <si>
    <t>August 9</t>
  </si>
  <si>
    <t>August 10</t>
  </si>
  <si>
    <t>August 11</t>
  </si>
  <si>
    <t>August 12</t>
  </si>
  <si>
    <t>August 13</t>
  </si>
  <si>
    <t>August 15</t>
  </si>
  <si>
    <t>August 16</t>
  </si>
  <si>
    <t>August 17</t>
  </si>
  <si>
    <t>August 19</t>
  </si>
  <si>
    <t>August 20</t>
  </si>
  <si>
    <t>August 21</t>
  </si>
  <si>
    <t>August 23</t>
  </si>
  <si>
    <t>August 24</t>
  </si>
  <si>
    <t>August 25</t>
  </si>
  <si>
    <t>August 26</t>
  </si>
  <si>
    <t>August 27</t>
  </si>
  <si>
    <t>August 28</t>
  </si>
  <si>
    <t>August 30</t>
  </si>
  <si>
    <t>August 31</t>
  </si>
  <si>
    <t>September 3</t>
  </si>
  <si>
    <t>September 4</t>
  </si>
  <si>
    <t>September 5</t>
  </si>
  <si>
    <t>September 6</t>
  </si>
  <si>
    <t>September 7</t>
  </si>
  <si>
    <t>September 8</t>
  </si>
  <si>
    <t>September 11</t>
  </si>
  <si>
    <t>September 12</t>
  </si>
  <si>
    <t>September 13</t>
  </si>
  <si>
    <t>September 14</t>
  </si>
  <si>
    <t>September 15</t>
  </si>
  <si>
    <t>September 17</t>
  </si>
  <si>
    <t>September 18</t>
  </si>
  <si>
    <t>September 20</t>
  </si>
  <si>
    <t>September 22</t>
  </si>
  <si>
    <t>September 24</t>
  </si>
  <si>
    <t>September 25</t>
  </si>
  <si>
    <t>September 27</t>
  </si>
  <si>
    <t>September 28</t>
  </si>
  <si>
    <t>September 29</t>
  </si>
  <si>
    <t>September 30</t>
  </si>
  <si>
    <t>October 1</t>
  </si>
  <si>
    <t>October 2</t>
  </si>
  <si>
    <t>October 3</t>
  </si>
  <si>
    <t>October 5</t>
  </si>
  <si>
    <t>October 6</t>
  </si>
  <si>
    <t>October 8</t>
  </si>
  <si>
    <t>October 10</t>
  </si>
  <si>
    <t>October 11</t>
  </si>
  <si>
    <t>October 13</t>
  </si>
  <si>
    <t>October 14</t>
  </si>
  <si>
    <t>October 16</t>
  </si>
  <si>
    <t>October 17</t>
  </si>
  <si>
    <t>October 19</t>
  </si>
  <si>
    <t>October 21</t>
  </si>
  <si>
    <t>October 22</t>
  </si>
  <si>
    <t>October 23</t>
  </si>
  <si>
    <t>October 24</t>
  </si>
  <si>
    <t>October 25</t>
  </si>
  <si>
    <t>October 26</t>
  </si>
  <si>
    <t>October 27</t>
  </si>
  <si>
    <t>October 28</t>
  </si>
  <si>
    <t>October 29</t>
  </si>
  <si>
    <t>October 30</t>
  </si>
  <si>
    <t>October 31</t>
  </si>
  <si>
    <t>November 1</t>
  </si>
  <si>
    <t>November 2</t>
  </si>
  <si>
    <t>November 3</t>
  </si>
  <si>
    <t>November 4</t>
  </si>
  <si>
    <t>November 5</t>
  </si>
  <si>
    <t>November 6</t>
  </si>
  <si>
    <t>November 7</t>
  </si>
  <si>
    <t>November 8</t>
  </si>
  <si>
    <t>November 9</t>
  </si>
  <si>
    <t>November 10</t>
  </si>
  <si>
    <t>November 11</t>
  </si>
  <si>
    <t>November 12</t>
  </si>
  <si>
    <t>November 13</t>
  </si>
  <si>
    <t>November 14</t>
  </si>
  <si>
    <t>November 15</t>
  </si>
  <si>
    <t>November 16</t>
  </si>
  <si>
    <t>November 17</t>
  </si>
  <si>
    <t>November 18</t>
  </si>
  <si>
    <t>November 19</t>
  </si>
  <si>
    <t>November 20</t>
  </si>
  <si>
    <t>November 21</t>
  </si>
  <si>
    <t>November 22</t>
  </si>
  <si>
    <t>November 23</t>
  </si>
  <si>
    <t>November 24</t>
  </si>
  <si>
    <t>November 25</t>
  </si>
  <si>
    <t>November 26</t>
  </si>
  <si>
    <t>November 27</t>
  </si>
  <si>
    <t>November 29</t>
  </si>
  <si>
    <t>November 30</t>
  </si>
  <si>
    <t>December 1</t>
  </si>
  <si>
    <t>December 2</t>
  </si>
  <si>
    <t>December 3</t>
  </si>
  <si>
    <t>December 5</t>
  </si>
  <si>
    <t>December 6</t>
  </si>
  <si>
    <t>December 7</t>
  </si>
  <si>
    <t>December 8</t>
  </si>
  <si>
    <t>December 9</t>
  </si>
  <si>
    <t>December 10</t>
  </si>
  <si>
    <t>December 13</t>
  </si>
  <si>
    <t>December 14</t>
  </si>
  <si>
    <t>December 15</t>
  </si>
  <si>
    <t>December 16</t>
  </si>
  <si>
    <t>December 18</t>
  </si>
  <si>
    <t>December 19</t>
  </si>
  <si>
    <t>December 20</t>
  </si>
  <si>
    <t>December 23</t>
  </si>
  <si>
    <t>December 27</t>
  </si>
  <si>
    <t>December 28</t>
  </si>
  <si>
    <t>December 30</t>
  </si>
  <si>
    <t>Autograph, Lynch Mob, Stryper, Great White, Ted Poley, Kix, Lee Aaron, Tora Tora, Soto, Stephen Pearcy, Junkyard, Michael Schenker</t>
  </si>
  <si>
    <t xml:space="preserve">Bad Marriage, Joan Jett &amp; the Blackhearts, .38 Special, Foghat, Soto/Bieler, Slaughter, Quiet Riot, Babylon A.D., Stone Whiskey </t>
  </si>
  <si>
    <t>Haken, Al Di Meola, Pattern-Seeking Animals, Jane Getter Premonition, Lifesigns, Alex Machacek, Jakko Jakszyk</t>
  </si>
  <si>
    <t>Steelheart, Slaughter, Keel, Winger, Extreme, H.E.A.T, Doro, Vixen, Black 'n Blue, D-A-D, Honeymoon Suite, The Quireboys, Kingdom Come, Faster Pussycat</t>
  </si>
  <si>
    <t>Michael Grant &amp; The Assassins, Extreme, Eclipse, The Quireboys, Black ‘N Blue, BulletBoys, Femme Fatale, Brian Howe</t>
  </si>
  <si>
    <t>Lizzy Borden, Slaughter, Richie Kotzen, Glenn Hughes, Winger, Heavens Edge, Paradise Kitty, Pat Travers, Bad Marriage</t>
  </si>
  <si>
    <t>Slaughter, The Answer, Burning Witches, Lynch Mob, Winger, Soto/Bieler, Michael Monroe, Eclipse, The Iron Maidens, Massive Wagons</t>
  </si>
  <si>
    <t>Gatecreeper, GWAR, Malevolence, God Forbid, Shadows Fall, Fit for an Autopsy, Dying Wish</t>
  </si>
  <si>
    <t xml:space="preserve">Mac Sabbath, Killer Dwarfs, Slaughter, Faster Pussycat, Enuff Z'Nuff, The London Quireboys, Steven Adler, The Darkness, Marbin, The Almighty, Y&amp;T, D-A-D, Tora Tora, British Lion, Asomvel </t>
  </si>
  <si>
    <t>Randy Hansen, The Bottom Feeders, Mellow Yellow, April Wine, Top of the World, Fernando Perdomo, The Empty Pockets, The Young Dubliners, Marbin</t>
  </si>
  <si>
    <t>Slaughter, The Cruel Intentions, Aldo Nova, Stephen Pearcy, Chris Holmes, Liliac, Wig Wam, Vandenberg</t>
  </si>
  <si>
    <t>Liliac, Tyketto, Autograph, Vandenberg, Tora Tora, Soto/Bieler, Rhino Bucket, Vain</t>
  </si>
  <si>
    <t>?</t>
  </si>
  <si>
    <t>Smashing Pumpkins</t>
  </si>
  <si>
    <t>Black ‘n Blue</t>
  </si>
  <si>
    <t>Haken, Kyros, Jazz Sabbath, Von Hertzen Brothers, Thank You Scientist, Rick Wakeman, Magic Pie, Marbin</t>
  </si>
  <si>
    <t>Lies-Deceit &amp; Trechery, Kix, Vixen, Mach 22, Danger Danger, Faster Pussycat, Killer Dwarfs, Eclipse, Jetboy</t>
  </si>
  <si>
    <t>Brian Howe, XYZ, Pink Cream 69, Vixen, Mach 22, Lies-Deceit &amp; Trechery, Tom Keifer Band, Faster Pussycat, U.D.O.</t>
  </si>
  <si>
    <t>Polaris, Scene Queen</t>
  </si>
  <si>
    <t>Polaris</t>
  </si>
  <si>
    <t>Scene Queen</t>
  </si>
  <si>
    <t>Periphery</t>
  </si>
  <si>
    <t>Coheed and Cambria, Black Stone Cherry</t>
  </si>
  <si>
    <t>Whiskey Myers, South 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</si>
</sst>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"/>
    <numFmt numFmtId="165" formatCode="mm/dd/yy;@"/>
    <numFmt numFmtId="166" formatCode="0.00000%"/>
  </numFmts>
  <fonts count="1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 Unicode MS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 Unicode MS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</cellStyleXfs>
  <cellXfs count="138">
    <xf numFmtId="0" fontId="0" fillId="0" borderId="0" xfId="0"/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1" xfId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1" applyAlignment="1" applyProtection="1">
      <alignment horizontal="center"/>
    </xf>
    <xf numFmtId="0" fontId="5" fillId="0" borderId="1" xfId="0" applyFont="1" applyBorder="1"/>
    <xf numFmtId="164" fontId="5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1" applyBorder="1" applyAlignment="1" applyProtection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7" fillId="0" borderId="0" xfId="0" applyFont="1"/>
    <xf numFmtId="0" fontId="5" fillId="0" borderId="1" xfId="0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0" borderId="1" xfId="1" applyFill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0" fontId="9" fillId="3" borderId="1" xfId="2" applyFont="1" applyFill="1" applyBorder="1" applyAlignment="1">
      <alignment horizontal="center"/>
    </xf>
    <xf numFmtId="165" fontId="9" fillId="3" borderId="1" xfId="2" applyNumberFormat="1" applyFont="1" applyFill="1" applyBorder="1" applyAlignment="1">
      <alignment horizontal="center"/>
    </xf>
    <xf numFmtId="0" fontId="4" fillId="0" borderId="0" xfId="2"/>
    <xf numFmtId="0" fontId="4" fillId="0" borderId="1" xfId="2" applyBorder="1"/>
    <xf numFmtId="165" fontId="4" fillId="0" borderId="1" xfId="2" applyNumberFormat="1" applyBorder="1"/>
    <xf numFmtId="14" fontId="4" fillId="0" borderId="1" xfId="2" applyNumberFormat="1" applyBorder="1"/>
    <xf numFmtId="165" fontId="4" fillId="0" borderId="0" xfId="2" applyNumberFormat="1"/>
    <xf numFmtId="0" fontId="4" fillId="0" borderId="1" xfId="2" applyBorder="1" applyAlignment="1">
      <alignment horizontal="center"/>
    </xf>
    <xf numFmtId="0" fontId="4" fillId="0" borderId="0" xfId="2" applyAlignment="1">
      <alignment horizontal="center"/>
    </xf>
    <xf numFmtId="0" fontId="3" fillId="0" borderId="1" xfId="2" applyFont="1" applyBorder="1"/>
    <xf numFmtId="0" fontId="6" fillId="0" borderId="1" xfId="1" applyBorder="1" applyAlignment="1" applyProtection="1">
      <alignment horizontal="center" wrapText="1"/>
    </xf>
    <xf numFmtId="0" fontId="6" fillId="0" borderId="0" xfId="1" applyBorder="1" applyAlignment="1" applyProtection="1">
      <alignment horizontal="center"/>
    </xf>
    <xf numFmtId="0" fontId="6" fillId="0" borderId="2" xfId="1" applyFill="1" applyBorder="1" applyAlignment="1" applyProtection="1">
      <alignment horizontal="center"/>
    </xf>
    <xf numFmtId="0" fontId="6" fillId="0" borderId="0" xfId="1" applyFill="1" applyAlignment="1" applyProtection="1">
      <alignment horizontal="center"/>
    </xf>
    <xf numFmtId="0" fontId="6" fillId="0" borderId="1" xfId="1" applyFill="1" applyBorder="1" applyAlignment="1" applyProtection="1">
      <alignment horizontal="center" wrapText="1"/>
    </xf>
    <xf numFmtId="0" fontId="2" fillId="0" borderId="0" xfId="2" applyFont="1"/>
    <xf numFmtId="0" fontId="0" fillId="0" borderId="1" xfId="0" applyBorder="1"/>
    <xf numFmtId="0" fontId="7" fillId="0" borderId="1" xfId="0" applyFont="1" applyBorder="1"/>
    <xf numFmtId="0" fontId="0" fillId="3" borderId="1" xfId="0" applyFill="1" applyBorder="1"/>
    <xf numFmtId="0" fontId="7" fillId="3" borderId="1" xfId="0" applyFont="1" applyFill="1" applyBorder="1" applyAlignment="1">
      <alignment horizontal="center"/>
    </xf>
    <xf numFmtId="0" fontId="3" fillId="0" borderId="0" xfId="2" applyFont="1"/>
    <xf numFmtId="14" fontId="5" fillId="0" borderId="1" xfId="0" applyNumberFormat="1" applyFont="1" applyBorder="1" applyAlignment="1">
      <alignment horizontal="center"/>
    </xf>
    <xf numFmtId="0" fontId="6" fillId="0" borderId="0" xfId="1" applyAlignment="1" applyProtection="1"/>
    <xf numFmtId="165" fontId="0" fillId="0" borderId="0" xfId="0" applyNumberFormat="1"/>
    <xf numFmtId="0" fontId="5" fillId="3" borderId="1" xfId="0" applyFont="1" applyFill="1" applyBorder="1"/>
    <xf numFmtId="165" fontId="5" fillId="3" borderId="1" xfId="0" applyNumberFormat="1" applyFont="1" applyFill="1" applyBorder="1"/>
    <xf numFmtId="165" fontId="0" fillId="0" borderId="1" xfId="0" applyNumberFormat="1" applyBorder="1"/>
    <xf numFmtId="0" fontId="6" fillId="0" borderId="1" xfId="1" applyBorder="1" applyAlignment="1" applyProtection="1"/>
    <xf numFmtId="0" fontId="6" fillId="0" borderId="1" xfId="1" applyFill="1" applyBorder="1" applyAlignment="1" applyProtection="1"/>
    <xf numFmtId="0" fontId="7" fillId="4" borderId="1" xfId="0" applyFont="1" applyFill="1" applyBorder="1"/>
    <xf numFmtId="165" fontId="0" fillId="4" borderId="1" xfId="0" applyNumberFormat="1" applyFill="1" applyBorder="1"/>
    <xf numFmtId="0" fontId="0" fillId="4" borderId="1" xfId="0" applyFill="1" applyBorder="1"/>
    <xf numFmtId="0" fontId="9" fillId="3" borderId="1" xfId="0" applyFont="1" applyFill="1" applyBorder="1"/>
    <xf numFmtId="0" fontId="9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0" fillId="4" borderId="1" xfId="0" applyFont="1" applyFill="1" applyBorder="1"/>
    <xf numFmtId="165" fontId="0" fillId="0" borderId="1" xfId="0" applyNumberFormat="1" applyBorder="1" applyAlignment="1">
      <alignment horizontal="center"/>
    </xf>
    <xf numFmtId="166" fontId="0" fillId="0" borderId="0" xfId="0" applyNumberFormat="1"/>
    <xf numFmtId="166" fontId="0" fillId="0" borderId="1" xfId="0" applyNumberFormat="1" applyBorder="1"/>
    <xf numFmtId="166" fontId="9" fillId="3" borderId="1" xfId="0" applyNumberFormat="1" applyFont="1" applyFill="1" applyBorder="1"/>
    <xf numFmtId="0" fontId="5" fillId="3" borderId="0" xfId="0" applyFont="1" applyFill="1"/>
    <xf numFmtId="165" fontId="5" fillId="3" borderId="0" xfId="0" applyNumberFormat="1" applyFont="1" applyFill="1"/>
    <xf numFmtId="0" fontId="5" fillId="3" borderId="1" xfId="0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3" xfId="0" applyBorder="1"/>
    <xf numFmtId="165" fontId="9" fillId="3" borderId="1" xfId="0" applyNumberFormat="1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165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wrapText="1"/>
    </xf>
    <xf numFmtId="165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wrapText="1"/>
    </xf>
    <xf numFmtId="165" fontId="0" fillId="0" borderId="1" xfId="0" applyNumberFormat="1" applyBorder="1" applyAlignment="1">
      <alignment horizontal="center" wrapText="1"/>
    </xf>
    <xf numFmtId="0" fontId="0" fillId="0" borderId="4" xfId="0" applyBorder="1" applyAlignment="1">
      <alignment horizontal="left" wrapText="1"/>
    </xf>
    <xf numFmtId="0" fontId="9" fillId="0" borderId="1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10" fontId="5" fillId="3" borderId="1" xfId="0" applyNumberFormat="1" applyFont="1" applyFill="1" applyBorder="1" applyAlignment="1">
      <alignment horizontal="center"/>
    </xf>
    <xf numFmtId="1" fontId="13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/>
    </xf>
    <xf numFmtId="1" fontId="13" fillId="4" borderId="1" xfId="0" applyNumberFormat="1" applyFont="1" applyFill="1" applyBorder="1" applyAlignment="1">
      <alignment horizontal="center" vertical="center"/>
    </xf>
    <xf numFmtId="1" fontId="13" fillId="5" borderId="1" xfId="0" applyNumberFormat="1" applyFont="1" applyFill="1" applyBorder="1" applyAlignment="1">
      <alignment horizontal="center" vertical="center"/>
    </xf>
    <xf numFmtId="10" fontId="0" fillId="6" borderId="1" xfId="0" applyNumberFormat="1" applyFill="1" applyBorder="1" applyAlignment="1">
      <alignment horizontal="center"/>
    </xf>
    <xf numFmtId="0" fontId="0" fillId="4" borderId="4" xfId="0" applyFill="1" applyBorder="1"/>
    <xf numFmtId="1" fontId="13" fillId="5" borderId="5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1" fontId="13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7" fillId="0" borderId="1" xfId="0" applyFont="1" applyBorder="1" applyAlignment="1">
      <alignment wrapText="1"/>
    </xf>
    <xf numFmtId="165" fontId="0" fillId="0" borderId="1" xfId="0" applyNumberFormat="1" applyBorder="1" applyAlignment="1">
      <alignment wrapText="1"/>
    </xf>
    <xf numFmtId="0" fontId="6" fillId="3" borderId="1" xfId="1" applyFill="1" applyBorder="1" applyAlignment="1" applyProtection="1">
      <alignment horizontal="center"/>
    </xf>
    <xf numFmtId="166" fontId="0" fillId="0" borderId="0" xfId="0" applyNumberFormat="1" applyAlignment="1">
      <alignment horizontal="center"/>
    </xf>
    <xf numFmtId="0" fontId="6" fillId="0" borderId="0" xfId="1" applyFill="1" applyBorder="1" applyAlignment="1" applyProtection="1">
      <alignment horizontal="center"/>
    </xf>
    <xf numFmtId="16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164" fontId="6" fillId="0" borderId="1" xfId="1" applyNumberFormat="1" applyBorder="1" applyAlignment="1" applyProtection="1">
      <alignment horizontal="center"/>
    </xf>
    <xf numFmtId="164" fontId="6" fillId="4" borderId="1" xfId="1" applyNumberFormat="1" applyFill="1" applyBorder="1" applyAlignment="1" applyProtection="1">
      <alignment horizontal="center"/>
    </xf>
    <xf numFmtId="164" fontId="6" fillId="0" borderId="1" xfId="1" applyNumberFormat="1" applyFill="1" applyBorder="1" applyAlignment="1" applyProtection="1">
      <alignment horizontal="center"/>
    </xf>
    <xf numFmtId="2" fontId="5" fillId="3" borderId="1" xfId="0" applyNumberFormat="1" applyFont="1" applyFill="1" applyBorder="1" applyAlignment="1">
      <alignment horizontal="center"/>
    </xf>
    <xf numFmtId="0" fontId="14" fillId="0" borderId="0" xfId="0" applyFont="1"/>
    <xf numFmtId="0" fontId="15" fillId="0" borderId="0" xfId="0" applyFont="1"/>
    <xf numFmtId="0" fontId="5" fillId="0" borderId="0" xfId="0" applyFont="1"/>
    <xf numFmtId="0" fontId="5" fillId="3" borderId="4" xfId="0" applyFont="1" applyFill="1" applyBorder="1" applyAlignment="1">
      <alignment horizontal="left"/>
    </xf>
    <xf numFmtId="0" fontId="17" fillId="3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1" fontId="6" fillId="0" borderId="1" xfId="1" applyNumberFormat="1" applyBorder="1" applyAlignment="1" applyProtection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164" fontId="5" fillId="3" borderId="1" xfId="0" applyNumberFormat="1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164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/>
    <xf numFmtId="164" fontId="7" fillId="7" borderId="1" xfId="0" applyNumberFormat="1" applyFont="1" applyFill="1" applyBorder="1" applyAlignment="1">
      <alignment horizontal="center"/>
    </xf>
    <xf numFmtId="0" fontId="7" fillId="7" borderId="1" xfId="0" applyFont="1" applyFill="1" applyBorder="1"/>
    <xf numFmtId="0" fontId="0" fillId="7" borderId="1" xfId="0" applyFill="1" applyBorder="1"/>
  </cellXfs>
  <cellStyles count="4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://randude.com/shows/" TargetMode="External"/><Relationship Id="rId21" Type="http://schemas.openxmlformats.org/officeDocument/2006/relationships/hyperlink" Target="http://randude.com/shows/setlists/dokken_1988.jpg" TargetMode="External"/><Relationship Id="rId170" Type="http://schemas.openxmlformats.org/officeDocument/2006/relationships/hyperlink" Target="http://randude.com/shows/setlists/opeth_2013.jpg" TargetMode="External"/><Relationship Id="rId268" Type="http://schemas.openxmlformats.org/officeDocument/2006/relationships/hyperlink" Target="http://randude.com/shows/setlists/korn_2014.jpg" TargetMode="External"/><Relationship Id="rId475" Type="http://schemas.openxmlformats.org/officeDocument/2006/relationships/hyperlink" Target="http://randude.com/shows/setlists/2016_167_Ghost.jpg" TargetMode="External"/><Relationship Id="rId682" Type="http://schemas.openxmlformats.org/officeDocument/2006/relationships/hyperlink" Target="http://randude.com/shows/setlists/2021_248_Gojira.jpg" TargetMode="External"/><Relationship Id="rId128" Type="http://schemas.openxmlformats.org/officeDocument/2006/relationships/hyperlink" Target="http://randude.com/shows/setlists/slayer_2012.jpg" TargetMode="External"/><Relationship Id="rId335" Type="http://schemas.openxmlformats.org/officeDocument/2006/relationships/hyperlink" Target="http://randude.com/shows/Lynyrd%20Skynyrd/" TargetMode="External"/><Relationship Id="rId542" Type="http://schemas.openxmlformats.org/officeDocument/2006/relationships/hyperlink" Target="http://www.randude.com/shows/ticket_stubs/2017_187_Chevelle.jpg" TargetMode="External"/><Relationship Id="rId987" Type="http://schemas.openxmlformats.org/officeDocument/2006/relationships/hyperlink" Target="http://randude.com/shows/Immolation/" TargetMode="External"/><Relationship Id="rId1172" Type="http://schemas.openxmlformats.org/officeDocument/2006/relationships/hyperlink" Target="https://randude.com/shows/setlists/2023_333_King_Parrot.jpg" TargetMode="External"/><Relationship Id="rId402" Type="http://schemas.openxmlformats.org/officeDocument/2006/relationships/hyperlink" Target="http://randude.com/shows/Kid_Rock_2015/" TargetMode="External"/><Relationship Id="rId847" Type="http://schemas.openxmlformats.org/officeDocument/2006/relationships/hyperlink" Target="http://randude.com/shows/Trans_Siberian_Orchestra_2019/" TargetMode="External"/><Relationship Id="rId1032" Type="http://schemas.openxmlformats.org/officeDocument/2006/relationships/hyperlink" Target="https://randude.com/shows/ticket_stubs/2023_299_Deep_Purple.jpg" TargetMode="External"/><Relationship Id="rId1477" Type="http://schemas.openxmlformats.org/officeDocument/2006/relationships/hyperlink" Target="https://randude.com/shows/ticket_stubs/2025_424_Rod_Stewart_photo.jpg" TargetMode="External"/><Relationship Id="rId1684" Type="http://schemas.openxmlformats.org/officeDocument/2006/relationships/hyperlink" Target="https://randude.com/shows/Slaughter_2026/" TargetMode="External"/><Relationship Id="rId707" Type="http://schemas.openxmlformats.org/officeDocument/2006/relationships/hyperlink" Target="http://randude.com/shows/setlists/2019_225_Bowling_for_Soup.jpg" TargetMode="External"/><Relationship Id="rId914" Type="http://schemas.openxmlformats.org/officeDocument/2006/relationships/hyperlink" Target="http://randude.com/shows/ticket_stubs/2022_266_thru_270_Cruise_to_the_Edge.jpg" TargetMode="External"/><Relationship Id="rId1337" Type="http://schemas.openxmlformats.org/officeDocument/2006/relationships/hyperlink" Target="https://randude.com/shows/setlists/2024_385_Mr_Big.jpg" TargetMode="External"/><Relationship Id="rId1544" Type="http://schemas.openxmlformats.org/officeDocument/2006/relationships/hyperlink" Target="https://randude.com/shows/ticket_stubs/2025_450_Metallica.jpg" TargetMode="External"/><Relationship Id="rId43" Type="http://schemas.openxmlformats.org/officeDocument/2006/relationships/hyperlink" Target="http://randude.com/shows/ticket_stubs/1985_006_Motley_Crue.jpg" TargetMode="External"/><Relationship Id="rId1404" Type="http://schemas.openxmlformats.org/officeDocument/2006/relationships/hyperlink" Target="https://randude.com/shows/Obituary_2024_Jannus/" TargetMode="External"/><Relationship Id="rId1611" Type="http://schemas.openxmlformats.org/officeDocument/2006/relationships/hyperlink" Target="https://randude.com/shows/David_Lee_Roth/" TargetMode="External"/><Relationship Id="rId192" Type="http://schemas.openxmlformats.org/officeDocument/2006/relationships/hyperlink" Target="http://randude.com/shows/setlists/five_finger_death_punch_2011.jpg" TargetMode="External"/><Relationship Id="rId1709" Type="http://schemas.openxmlformats.org/officeDocument/2006/relationships/hyperlink" Target="https://randude.com/shows/ticket_stubs/2026_500_Orbit_Culture.jpg" TargetMode="External"/><Relationship Id="rId497" Type="http://schemas.openxmlformats.org/officeDocument/2006/relationships/hyperlink" Target="http://randude.com/shows/setlists/2016_171_Chris_Cornell.jpg" TargetMode="External"/><Relationship Id="rId357" Type="http://schemas.openxmlformats.org/officeDocument/2006/relationships/hyperlink" Target="http://randude.com/shows/setlists/2014_135_Obituary.jpg" TargetMode="External"/><Relationship Id="rId1194" Type="http://schemas.openxmlformats.org/officeDocument/2006/relationships/hyperlink" Target="https://randude.com/shows/Lacuna_Coil/" TargetMode="External"/><Relationship Id="rId217" Type="http://schemas.openxmlformats.org/officeDocument/2006/relationships/hyperlink" Target="http://randude.com/shows/setlists/red_line_chemistry_2013.jpg" TargetMode="External"/><Relationship Id="rId564" Type="http://schemas.openxmlformats.org/officeDocument/2006/relationships/hyperlink" Target="http://www.randude.com/shows/Chevelle_2017/" TargetMode="External"/><Relationship Id="rId771" Type="http://schemas.openxmlformats.org/officeDocument/2006/relationships/hyperlink" Target="http://randude.com/shows/Anthrax_2018_Atlanta/" TargetMode="External"/><Relationship Id="rId869" Type="http://schemas.openxmlformats.org/officeDocument/2006/relationships/hyperlink" Target="http://randude.com/shows/setlists/2019_221_StoneTemple_Pilots.jpg" TargetMode="External"/><Relationship Id="rId1499" Type="http://schemas.openxmlformats.org/officeDocument/2006/relationships/hyperlink" Target="https://randude.com/shows/ticket_stubs/2025_435_thru_439_Cruise_to_the_Edge_Production_&amp;_Media.jpg" TargetMode="External"/><Relationship Id="rId424" Type="http://schemas.openxmlformats.org/officeDocument/2006/relationships/hyperlink" Target="http://randude.com/shows/Hatebreed_MB_Day1/" TargetMode="External"/><Relationship Id="rId631" Type="http://schemas.openxmlformats.org/officeDocument/2006/relationships/hyperlink" Target="http://randude.com/shows/ticket_stubs/2019_215_thru_219_Monsters_of_Rock_Cruise_room_card.jpg" TargetMode="External"/><Relationship Id="rId729" Type="http://schemas.openxmlformats.org/officeDocument/2006/relationships/hyperlink" Target="http://randude.com/shows/setlists/2018_204_Anthrax.jpg" TargetMode="External"/><Relationship Id="rId1054" Type="http://schemas.openxmlformats.org/officeDocument/2006/relationships/hyperlink" Target="https://randude.com/shows/Queensryche_2023/" TargetMode="External"/><Relationship Id="rId1261" Type="http://schemas.openxmlformats.org/officeDocument/2006/relationships/hyperlink" Target="https://randude.com/shows/Terry%20Ilous/" TargetMode="External"/><Relationship Id="rId1359" Type="http://schemas.openxmlformats.org/officeDocument/2006/relationships/hyperlink" Target="https://randude.com/shows/setlists/2024_389_Ice_Nine_Kills.jpg" TargetMode="External"/><Relationship Id="rId936" Type="http://schemas.openxmlformats.org/officeDocument/2006/relationships/hyperlink" Target="http://randude.com/shows/setlists/2022_275_Faster_Pussycat.jpg" TargetMode="External"/><Relationship Id="rId1121" Type="http://schemas.openxmlformats.org/officeDocument/2006/relationships/hyperlink" Target="https://randude.com/shows/setlists/2023_324_Foreigner.jpg" TargetMode="External"/><Relationship Id="rId1219" Type="http://schemas.openxmlformats.org/officeDocument/2006/relationships/hyperlink" Target="https://randude.com/shows/Zebra_2023/" TargetMode="External"/><Relationship Id="rId1566" Type="http://schemas.openxmlformats.org/officeDocument/2006/relationships/hyperlink" Target="https://randude.com/shows/Suffocation/" TargetMode="External"/><Relationship Id="rId65" Type="http://schemas.openxmlformats.org/officeDocument/2006/relationships/hyperlink" Target="http://randude.com/shows/ticket_stubs/2008_064_Soulfly.jpg" TargetMode="External"/><Relationship Id="rId1426" Type="http://schemas.openxmlformats.org/officeDocument/2006/relationships/hyperlink" Target="https://randude.com/shows/Havok_2024/" TargetMode="External"/><Relationship Id="rId1633" Type="http://schemas.openxmlformats.org/officeDocument/2006/relationships/hyperlink" Target="https://randude.com/shows/ticket_stubs/2025_467_thru_471_On_the_Blue_Cruise_room_key.jpg" TargetMode="External"/><Relationship Id="rId1700" Type="http://schemas.openxmlformats.org/officeDocument/2006/relationships/hyperlink" Target="https://randude.com/shows/ticket_stubs/2026_496_Wishbone_Ash.jpg" TargetMode="External"/><Relationship Id="rId281" Type="http://schemas.openxmlformats.org/officeDocument/2006/relationships/hyperlink" Target="http://randude.com/shows/Queen/" TargetMode="External"/><Relationship Id="rId141" Type="http://schemas.openxmlformats.org/officeDocument/2006/relationships/hyperlink" Target="http://randude.com/shows/setlists/rob_zombie_2012.jpg" TargetMode="External"/><Relationship Id="rId379" Type="http://schemas.openxmlformats.org/officeDocument/2006/relationships/hyperlink" Target="http://randude.com/shows/setlists/2015_142_The_Who.jpg" TargetMode="External"/><Relationship Id="rId586" Type="http://schemas.openxmlformats.org/officeDocument/2006/relationships/hyperlink" Target="http://randude.com/shows/ticket_stubs/2021_247_The_Dead_Daisies_photo.jpg" TargetMode="External"/><Relationship Id="rId793" Type="http://schemas.openxmlformats.org/officeDocument/2006/relationships/hyperlink" Target="http://randude.com/shows/Foreigner_2019/" TargetMode="External"/><Relationship Id="rId7" Type="http://schemas.openxmlformats.org/officeDocument/2006/relationships/hyperlink" Target="http://randude.com/shows/setlists/anthrax_2010.jpg" TargetMode="External"/><Relationship Id="rId239" Type="http://schemas.openxmlformats.org/officeDocument/2006/relationships/hyperlink" Target="http://randude.com/shows/Amon_Amarth_2014/" TargetMode="External"/><Relationship Id="rId446" Type="http://schemas.openxmlformats.org/officeDocument/2006/relationships/hyperlink" Target="http://randude.com/shows/ticket_stubs/2016_159_Tool.jpg" TargetMode="External"/><Relationship Id="rId653" Type="http://schemas.openxmlformats.org/officeDocument/2006/relationships/hyperlink" Target="http://randude.com/shows/ticket_stubs/2018_204_Slayer.jpg" TargetMode="External"/><Relationship Id="rId1076" Type="http://schemas.openxmlformats.org/officeDocument/2006/relationships/hyperlink" Target="https://randude.com/shows/ticket_stubs/2023_308_thru_312_Monsters_of_Rock_Cruise_photo.jpg" TargetMode="External"/><Relationship Id="rId1283" Type="http://schemas.openxmlformats.org/officeDocument/2006/relationships/hyperlink" Target="https://randude.com/shows/ticket_stubs/2024_366_thru_370_Cruise_to_the_Edge_media.jpg" TargetMode="External"/><Relationship Id="rId1490" Type="http://schemas.openxmlformats.org/officeDocument/2006/relationships/hyperlink" Target="https://randude.com/shows/ticket_stubs/2025_425_Lynch_Mob.jpg" TargetMode="External"/><Relationship Id="rId306" Type="http://schemas.openxmlformats.org/officeDocument/2006/relationships/hyperlink" Target="http://randude.com/shows/ticket_stubs/2014_125_Godsmack.jpg" TargetMode="External"/><Relationship Id="rId860" Type="http://schemas.openxmlformats.org/officeDocument/2006/relationships/hyperlink" Target="http://randude.com/shows/setlists/1985_005_Ratt.jpg" TargetMode="External"/><Relationship Id="rId958" Type="http://schemas.openxmlformats.org/officeDocument/2006/relationships/hyperlink" Target="http://randude.com/shows/Paradise_Kitty_2022/" TargetMode="External"/><Relationship Id="rId1143" Type="http://schemas.openxmlformats.org/officeDocument/2006/relationships/hyperlink" Target="https://randude.com/shows/ticket_stubs/2023_329_Metallica.jpg" TargetMode="External"/><Relationship Id="rId1588" Type="http://schemas.openxmlformats.org/officeDocument/2006/relationships/hyperlink" Target="https://randude.com/shows/setlists/2025_456_Carnifex.jpg" TargetMode="External"/><Relationship Id="rId87" Type="http://schemas.openxmlformats.org/officeDocument/2006/relationships/hyperlink" Target="http://randude.com/shows/ticket_stubs/2000_042_Cheap_Trick.jpg" TargetMode="External"/><Relationship Id="rId513" Type="http://schemas.openxmlformats.org/officeDocument/2006/relationships/hyperlink" Target="http://randude.com/shows/setlists/2016_174_Slayer.jpg" TargetMode="External"/><Relationship Id="rId720" Type="http://schemas.openxmlformats.org/officeDocument/2006/relationships/hyperlink" Target="http://randude.com/shows/setlists/2018_208_Pop_Evil.jpg" TargetMode="External"/><Relationship Id="rId818" Type="http://schemas.openxmlformats.org/officeDocument/2006/relationships/hyperlink" Target="http://randude.com/shows/Sebastian_Bach_2021/" TargetMode="External"/><Relationship Id="rId1350" Type="http://schemas.openxmlformats.org/officeDocument/2006/relationships/hyperlink" Target="https://randude.com/shows/ticket_stubs/2024_388_Metallica.jpg" TargetMode="External"/><Relationship Id="rId1448" Type="http://schemas.openxmlformats.org/officeDocument/2006/relationships/hyperlink" Target="https://randude.com/shows/setlists/2024_416_Night_Ranger.jpg" TargetMode="External"/><Relationship Id="rId1655" Type="http://schemas.openxmlformats.org/officeDocument/2006/relationships/hyperlink" Target="https://randude.com/shows/Mayday_Parade/" TargetMode="External"/><Relationship Id="rId1003" Type="http://schemas.openxmlformats.org/officeDocument/2006/relationships/hyperlink" Target="http://randude.com/shows/POD/" TargetMode="External"/><Relationship Id="rId1210" Type="http://schemas.openxmlformats.org/officeDocument/2006/relationships/hyperlink" Target="https://randude.com/shows/ticket_stubs/2023_343_The_Iron_Maidens.jpg" TargetMode="External"/><Relationship Id="rId1308" Type="http://schemas.openxmlformats.org/officeDocument/2006/relationships/hyperlink" Target="https://randude.com/shows/Steve_Morse_Band/" TargetMode="External"/><Relationship Id="rId1515" Type="http://schemas.openxmlformats.org/officeDocument/2006/relationships/hyperlink" Target="https://randude.com/shows/setlists/2025_445_The_Damned.jpg" TargetMode="External"/><Relationship Id="rId1722" Type="http://schemas.openxmlformats.org/officeDocument/2006/relationships/hyperlink" Target="https://randude.com/shows/ticket_stubs/2026_503-507_MORC_2026_media.jpg" TargetMode="External"/><Relationship Id="rId14" Type="http://schemas.openxmlformats.org/officeDocument/2006/relationships/hyperlink" Target="http://randude.com/shows/setlists/rush_2002.jpg" TargetMode="External"/><Relationship Id="rId163" Type="http://schemas.openxmlformats.org/officeDocument/2006/relationships/hyperlink" Target="http://randude.com/shows/setlists/bon_jovi_2013.jpg" TargetMode="External"/><Relationship Id="rId370" Type="http://schemas.openxmlformats.org/officeDocument/2006/relationships/hyperlink" Target="http://randude.com/shows/Dokken/" TargetMode="External"/><Relationship Id="rId230" Type="http://schemas.openxmlformats.org/officeDocument/2006/relationships/hyperlink" Target="http://randude.com/shows/Pop_Evil_Tampa/" TargetMode="External"/><Relationship Id="rId468" Type="http://schemas.openxmlformats.org/officeDocument/2006/relationships/hyperlink" Target="http://randude.com/shows/Amon_Amarth_2016/" TargetMode="External"/><Relationship Id="rId675" Type="http://schemas.openxmlformats.org/officeDocument/2006/relationships/hyperlink" Target="http://randude.com/shows/setlists/" TargetMode="External"/><Relationship Id="rId882" Type="http://schemas.openxmlformats.org/officeDocument/2006/relationships/hyperlink" Target="http://randude.com/shows/ticket_stubs/2022_256_thru_260_Monsters_of_Rock_Cruise_room_key.jpg" TargetMode="External"/><Relationship Id="rId1098" Type="http://schemas.openxmlformats.org/officeDocument/2006/relationships/hyperlink" Target="https://randude.com/shows/Helloween/" TargetMode="External"/><Relationship Id="rId328" Type="http://schemas.openxmlformats.org/officeDocument/2006/relationships/hyperlink" Target="http://randude.com/shows/Sevendust_acoustic/" TargetMode="External"/><Relationship Id="rId535" Type="http://schemas.openxmlformats.org/officeDocument/2006/relationships/hyperlink" Target="http://www.randude.com/shows/ticket_stubs/2017_180_Soundgarden.jpg" TargetMode="External"/><Relationship Id="rId742" Type="http://schemas.openxmlformats.org/officeDocument/2006/relationships/hyperlink" Target="http://randude.com/shows/setlists/2021_252_Night_Ranger.jpg" TargetMode="External"/><Relationship Id="rId1165" Type="http://schemas.openxmlformats.org/officeDocument/2006/relationships/hyperlink" Target="https://randude.com/shows/setlists/2023_331_Ministry.jpg" TargetMode="External"/><Relationship Id="rId1372" Type="http://schemas.openxmlformats.org/officeDocument/2006/relationships/hyperlink" Target="http://randude.com/shows/" TargetMode="External"/><Relationship Id="rId602" Type="http://schemas.openxmlformats.org/officeDocument/2006/relationships/hyperlink" Target="http://randude.com/shows/ticket_stubs/2020_234_thru_238_Monsters_of_Rock_Cruise_room_card.jpg" TargetMode="External"/><Relationship Id="rId1025" Type="http://schemas.openxmlformats.org/officeDocument/2006/relationships/hyperlink" Target="https://randude.com/shows/Young_Dubliners/" TargetMode="External"/><Relationship Id="rId1232" Type="http://schemas.openxmlformats.org/officeDocument/2006/relationships/hyperlink" Target="https://randude.com/shows/ticket_stubs/2024_352_Styx_photo.jpg" TargetMode="External"/><Relationship Id="rId1677" Type="http://schemas.openxmlformats.org/officeDocument/2006/relationships/hyperlink" Target="https://randude.com/shows/Jackyl_2026/" TargetMode="External"/><Relationship Id="rId907" Type="http://schemas.openxmlformats.org/officeDocument/2006/relationships/hyperlink" Target="http://randude.com/shows/ticket_stubs/2022_266_thru_270_Cruise_to_the_Edge_room_key.jpg" TargetMode="External"/><Relationship Id="rId1537" Type="http://schemas.openxmlformats.org/officeDocument/2006/relationships/hyperlink" Target="https://randude.com/shows/Umphrees_McGee_2025/" TargetMode="External"/><Relationship Id="rId36" Type="http://schemas.openxmlformats.org/officeDocument/2006/relationships/hyperlink" Target="http://randude.com/shows/ticket_stubs/2000_040_Korn.jpg" TargetMode="External"/><Relationship Id="rId1604" Type="http://schemas.openxmlformats.org/officeDocument/2006/relationships/hyperlink" Target="https://randude.com/shows/setlists/2025_457_The_Hip_Abduction.jpg" TargetMode="External"/><Relationship Id="rId185" Type="http://schemas.openxmlformats.org/officeDocument/2006/relationships/hyperlink" Target="http://randude.com/shows/setlists/steppenwolf_2013.jpg" TargetMode="External"/><Relationship Id="rId392" Type="http://schemas.openxmlformats.org/officeDocument/2006/relationships/hyperlink" Target="http://randude.com/shows/Volbeat_2015/" TargetMode="External"/><Relationship Id="rId697" Type="http://schemas.openxmlformats.org/officeDocument/2006/relationships/hyperlink" Target="http://randude.com/shows/setlists/2019_230_Jackyl.jpg" TargetMode="External"/><Relationship Id="rId252" Type="http://schemas.openxmlformats.org/officeDocument/2006/relationships/hyperlink" Target="http://randude.com/shows/Eddie_Trunk/" TargetMode="External"/><Relationship Id="rId1187" Type="http://schemas.openxmlformats.org/officeDocument/2006/relationships/hyperlink" Target="https://randude.com/shows/Nerd_Halen_2023" TargetMode="External"/><Relationship Id="rId112" Type="http://schemas.openxmlformats.org/officeDocument/2006/relationships/hyperlink" Target="http://randude.com/shows/ticket_stubs/2012_084_Van_Halen.jpg" TargetMode="External"/><Relationship Id="rId557" Type="http://schemas.openxmlformats.org/officeDocument/2006/relationships/hyperlink" Target="http://www.randude.com/shows/setlists/2017_187_Chevelle.jpg" TargetMode="External"/><Relationship Id="rId764" Type="http://schemas.openxmlformats.org/officeDocument/2006/relationships/hyperlink" Target="http://randude.com/shows/" TargetMode="External"/><Relationship Id="rId971" Type="http://schemas.openxmlformats.org/officeDocument/2006/relationships/hyperlink" Target="http://randude.com/shows/The_Priest/" TargetMode="External"/><Relationship Id="rId1394" Type="http://schemas.openxmlformats.org/officeDocument/2006/relationships/hyperlink" Target="https://randude.com/shows/setlists/2024_400_Plush.jpg" TargetMode="External"/><Relationship Id="rId1699" Type="http://schemas.openxmlformats.org/officeDocument/2006/relationships/hyperlink" Target="https://randude.com/shows/ticket_stubs/2026_492_thru_495_media_production.jpg" TargetMode="External"/><Relationship Id="rId417" Type="http://schemas.openxmlformats.org/officeDocument/2006/relationships/hyperlink" Target="http://randude.com/shows/ticket_stubs/2015_152_thru_155_Motorboat.jpg" TargetMode="External"/><Relationship Id="rId624" Type="http://schemas.openxmlformats.org/officeDocument/2006/relationships/hyperlink" Target="http://randude.com/shows/ticket_stubs/2019_224_Whitchapel_photo_pass.jpg" TargetMode="External"/><Relationship Id="rId831" Type="http://schemas.openxmlformats.org/officeDocument/2006/relationships/hyperlink" Target="http://randude.com/shows/White_Chapel_2019/" TargetMode="External"/><Relationship Id="rId1047" Type="http://schemas.openxmlformats.org/officeDocument/2006/relationships/hyperlink" Target="https://randude.com/shows/Roxx_Revolt_&amp;_The_Velvets/" TargetMode="External"/><Relationship Id="rId1254" Type="http://schemas.openxmlformats.org/officeDocument/2006/relationships/hyperlink" Target="https://randude.com/shows/ticket_stubs/2024_357_Beartooth_photo.jpg" TargetMode="External"/><Relationship Id="rId1461" Type="http://schemas.openxmlformats.org/officeDocument/2006/relationships/hyperlink" Target="https://randude.com/shows/Loverboy_2025/" TargetMode="External"/><Relationship Id="rId929" Type="http://schemas.openxmlformats.org/officeDocument/2006/relationships/hyperlink" Target="http://randude.com/shows/Pussy_Riot/" TargetMode="External"/><Relationship Id="rId1114" Type="http://schemas.openxmlformats.org/officeDocument/2006/relationships/hyperlink" Target="https://randude.com/shows/setlists/2023_321_Fear.jpg" TargetMode="External"/><Relationship Id="rId1321" Type="http://schemas.openxmlformats.org/officeDocument/2006/relationships/hyperlink" Target="https://randude.com/shows/ticket_stubs/2024_382_Amon_Amarth.jpg" TargetMode="External"/><Relationship Id="rId1559" Type="http://schemas.openxmlformats.org/officeDocument/2006/relationships/hyperlink" Target="https://randude.com/shows/Black_Veil_Brides/" TargetMode="External"/><Relationship Id="rId58" Type="http://schemas.openxmlformats.org/officeDocument/2006/relationships/hyperlink" Target="http://randude.com/shows/ticket_stubs/1989_015_Roxx_Gang.jpg" TargetMode="External"/><Relationship Id="rId1419" Type="http://schemas.openxmlformats.org/officeDocument/2006/relationships/hyperlink" Target="https://randude.com/shows/setlists/2024_402_3_Doors_Down.jpg" TargetMode="External"/><Relationship Id="rId1626" Type="http://schemas.openxmlformats.org/officeDocument/2006/relationships/hyperlink" Target="https://randude.com/shows/Coheed_and_Cambria/" TargetMode="External"/><Relationship Id="rId274" Type="http://schemas.openxmlformats.org/officeDocument/2006/relationships/hyperlink" Target="http://randude.com/shows/Korn_2014/" TargetMode="External"/><Relationship Id="rId481" Type="http://schemas.openxmlformats.org/officeDocument/2006/relationships/hyperlink" Target="http://randude.com/shows/setlists/2016_168_Anthrax.jpg" TargetMode="External"/><Relationship Id="rId134" Type="http://schemas.openxmlformats.org/officeDocument/2006/relationships/hyperlink" Target="http://randude.com/shows/setlists/judas_priest_1990.jpg" TargetMode="External"/><Relationship Id="rId579" Type="http://schemas.openxmlformats.org/officeDocument/2006/relationships/hyperlink" Target="http://www.randude.com/shows/Primus_2017/" TargetMode="External"/><Relationship Id="rId786" Type="http://schemas.openxmlformats.org/officeDocument/2006/relationships/hyperlink" Target="http://randude.com/shows/Dokken_2021/" TargetMode="External"/><Relationship Id="rId993" Type="http://schemas.openxmlformats.org/officeDocument/2006/relationships/hyperlink" Target="http://randude.com/shows/setlists/2022_290_Cannibal_Corpse.jpg" TargetMode="External"/><Relationship Id="rId341" Type="http://schemas.openxmlformats.org/officeDocument/2006/relationships/hyperlink" Target="http://randude.com/shows/setlists/scorpions_1988.jpg" TargetMode="External"/><Relationship Id="rId439" Type="http://schemas.openxmlformats.org/officeDocument/2006/relationships/hyperlink" Target="http://randude.com/shows/setlists/2015_155_Anthrax.jpg" TargetMode="External"/><Relationship Id="rId646" Type="http://schemas.openxmlformats.org/officeDocument/2006/relationships/hyperlink" Target="http://randude.com/shows/ticket_stubs/2018_209_Slayer_Atlanta.jpg" TargetMode="External"/><Relationship Id="rId1069" Type="http://schemas.openxmlformats.org/officeDocument/2006/relationships/hyperlink" Target="https://randude.com/shows/ticket_stubs/2023_314_Tesla.jpg" TargetMode="External"/><Relationship Id="rId1276" Type="http://schemas.openxmlformats.org/officeDocument/2006/relationships/hyperlink" Target="http://randude.com/shows/" TargetMode="External"/><Relationship Id="rId1483" Type="http://schemas.openxmlformats.org/officeDocument/2006/relationships/hyperlink" Target="https://randude.com/shows/38_Special_2025/" TargetMode="External"/><Relationship Id="rId201" Type="http://schemas.openxmlformats.org/officeDocument/2006/relationships/hyperlink" Target="http://randude.com/shows/setlists/marilyn_manson_2013.jpg" TargetMode="External"/><Relationship Id="rId506" Type="http://schemas.openxmlformats.org/officeDocument/2006/relationships/hyperlink" Target="http://randude.com/shows/setlists/2016_173_Heart.jpg" TargetMode="External"/><Relationship Id="rId853" Type="http://schemas.openxmlformats.org/officeDocument/2006/relationships/hyperlink" Target="http://randude.com/shows/Michael_Austin/" TargetMode="External"/><Relationship Id="rId1136" Type="http://schemas.openxmlformats.org/officeDocument/2006/relationships/hyperlink" Target="https://randude.com/shows/Coal_Chamber/" TargetMode="External"/><Relationship Id="rId1690" Type="http://schemas.openxmlformats.org/officeDocument/2006/relationships/hyperlink" Target="https://randude.com/shows/ticket_stubs/2026_487_Geoff_Tate_photo.jpg" TargetMode="External"/><Relationship Id="rId713" Type="http://schemas.openxmlformats.org/officeDocument/2006/relationships/hyperlink" Target="http://randude.com/shows/setlists/2019_222_Foreigner.jpg" TargetMode="External"/><Relationship Id="rId920" Type="http://schemas.openxmlformats.org/officeDocument/2006/relationships/hyperlink" Target="http://randude.com/shows/" TargetMode="External"/><Relationship Id="rId1343" Type="http://schemas.openxmlformats.org/officeDocument/2006/relationships/hyperlink" Target="https://randude.com/shows/setlists/2024_386_Naked_Eyes.jpg" TargetMode="External"/><Relationship Id="rId1550" Type="http://schemas.openxmlformats.org/officeDocument/2006/relationships/hyperlink" Target="https://randude.com/shows/Metallica_2025_Tampa_night2/" TargetMode="External"/><Relationship Id="rId1648" Type="http://schemas.openxmlformats.org/officeDocument/2006/relationships/hyperlink" Target="https://randude.com/shows/ticket_stubs/2025_475_Soto_&amp;_Bieler_photo.jpg" TargetMode="External"/><Relationship Id="rId1203" Type="http://schemas.openxmlformats.org/officeDocument/2006/relationships/hyperlink" Target="https://randude.com/shows/Texas_Hippie_Coalition/" TargetMode="External"/><Relationship Id="rId1410" Type="http://schemas.openxmlformats.org/officeDocument/2006/relationships/hyperlink" Target="https://randude.com/shows/Experience_Hendrix/" TargetMode="External"/><Relationship Id="rId1508" Type="http://schemas.openxmlformats.org/officeDocument/2006/relationships/hyperlink" Target="https://randude.com/shows/ticket_stubs/2025_443_Billy_Idol.jpg" TargetMode="External"/><Relationship Id="rId1715" Type="http://schemas.openxmlformats.org/officeDocument/2006/relationships/hyperlink" Target="https://randude.com/shows/ticket_stubs/2026_509_Night_Ranger_photo.jpg" TargetMode="External"/><Relationship Id="rId296" Type="http://schemas.openxmlformats.org/officeDocument/2006/relationships/hyperlink" Target="http://randude.com/shows/setlists/dillinger_escape_plan_2014.jpg" TargetMode="External"/><Relationship Id="rId156" Type="http://schemas.openxmlformats.org/officeDocument/2006/relationships/hyperlink" Target="http://randude.com/shows/setlists/in_flames_2012.jpg" TargetMode="External"/><Relationship Id="rId363" Type="http://schemas.openxmlformats.org/officeDocument/2006/relationships/hyperlink" Target="http://randude.com/shows/ticket_stubs/2015_138_Kevin_Costner_&amp;_Modern_West.jpg" TargetMode="External"/><Relationship Id="rId570" Type="http://schemas.openxmlformats.org/officeDocument/2006/relationships/hyperlink" Target="http://www.randude.com/shows/Metallica_2017_FL/" TargetMode="External"/><Relationship Id="rId223" Type="http://schemas.openxmlformats.org/officeDocument/2006/relationships/hyperlink" Target="http://randude.com/shows/ZZ_Top/" TargetMode="External"/><Relationship Id="rId430" Type="http://schemas.openxmlformats.org/officeDocument/2006/relationships/hyperlink" Target="http://randude.com/shows/Suicidal_Tendencies_MB_Day2/" TargetMode="External"/><Relationship Id="rId668" Type="http://schemas.openxmlformats.org/officeDocument/2006/relationships/hyperlink" Target="http://randude.com/shows/ticket_stubs/2018_195_thru_199_Monsters_of_Rock_Cruise.jpg" TargetMode="External"/><Relationship Id="rId875" Type="http://schemas.openxmlformats.org/officeDocument/2006/relationships/hyperlink" Target="http://randude.com/shows/All_Hail_the_Yeti/" TargetMode="External"/><Relationship Id="rId1060" Type="http://schemas.openxmlformats.org/officeDocument/2006/relationships/hyperlink" Target="https://randude.com/shows/ticket_stubs/2023_305_Queensryche_photo.jpg" TargetMode="External"/><Relationship Id="rId1298" Type="http://schemas.openxmlformats.org/officeDocument/2006/relationships/hyperlink" Target="https://randude.com/shows/ticket_stubs/2024_380_Saxon.jpg" TargetMode="External"/><Relationship Id="rId528" Type="http://schemas.openxmlformats.org/officeDocument/2006/relationships/hyperlink" Target="http://randude.com/shows/ticket_stubs/2017_178_Bon_Jovi.jpg" TargetMode="External"/><Relationship Id="rId735" Type="http://schemas.openxmlformats.org/officeDocument/2006/relationships/hyperlink" Target="http://randude.com/shows/setlists/2018_201_Reba_McEntire.jpg" TargetMode="External"/><Relationship Id="rId942" Type="http://schemas.openxmlformats.org/officeDocument/2006/relationships/hyperlink" Target="http://randude.com/shows/Girls_Rock_St_Pete_2022/" TargetMode="External"/><Relationship Id="rId1158" Type="http://schemas.openxmlformats.org/officeDocument/2006/relationships/hyperlink" Target="https://randude.com/shows/ticket_stubs/2023_331_Rob_Zombie.jpg" TargetMode="External"/><Relationship Id="rId1365" Type="http://schemas.openxmlformats.org/officeDocument/2006/relationships/hyperlink" Target="https://randude.com/shows/Yacht_Rock_Review/" TargetMode="External"/><Relationship Id="rId1572" Type="http://schemas.openxmlformats.org/officeDocument/2006/relationships/hyperlink" Target="https://randude.com/shows/ticket_stubs/2025_455_Metallica.jpg" TargetMode="External"/><Relationship Id="rId1018" Type="http://schemas.openxmlformats.org/officeDocument/2006/relationships/hyperlink" Target="http://randude.com/shows/setlists/" TargetMode="External"/><Relationship Id="rId1225" Type="http://schemas.openxmlformats.org/officeDocument/2006/relationships/hyperlink" Target="https://randude.com/shows/ticket_stubs/2023_351_The_Iron%20Maidens.jpg" TargetMode="External"/><Relationship Id="rId1432" Type="http://schemas.openxmlformats.org/officeDocument/2006/relationships/hyperlink" Target="https://randude.com/shows/W.A.S.P._2024/" TargetMode="External"/><Relationship Id="rId71" Type="http://schemas.openxmlformats.org/officeDocument/2006/relationships/hyperlink" Target="http://randude.com/shows/ticket_stubs/1984_001_Van_Halen.jpg" TargetMode="External"/><Relationship Id="rId802" Type="http://schemas.openxmlformats.org/officeDocument/2006/relationships/hyperlink" Target="http://randude.com/shows/Paralandra/" TargetMode="External"/><Relationship Id="rId1737" Type="http://schemas.openxmlformats.org/officeDocument/2006/relationships/hyperlink" Target="https://randude.com/shows/ticket_stubs/2026_513_Triumph.jpg" TargetMode="External"/><Relationship Id="rId29" Type="http://schemas.openxmlformats.org/officeDocument/2006/relationships/hyperlink" Target="http://randude.com/shows/ticket_stubs/2001_045_Dave_Matthews.jpg" TargetMode="External"/><Relationship Id="rId178" Type="http://schemas.openxmlformats.org/officeDocument/2006/relationships/hyperlink" Target="http://randude.com/shows/setlists/megadeth_1991.jpg" TargetMode="External"/><Relationship Id="rId385" Type="http://schemas.openxmlformats.org/officeDocument/2006/relationships/hyperlink" Target="http://randude.com/shows/ticket_stubs/2015_143_Lita_Ford.jpg" TargetMode="External"/><Relationship Id="rId592" Type="http://schemas.openxmlformats.org/officeDocument/2006/relationships/hyperlink" Target="http://randude.com/shows/ticket_stubs/2021_243_Zebra.jpg" TargetMode="External"/><Relationship Id="rId245" Type="http://schemas.openxmlformats.org/officeDocument/2006/relationships/hyperlink" Target="http://randude.com/shows/Sevendust_2014/" TargetMode="External"/><Relationship Id="rId452" Type="http://schemas.openxmlformats.org/officeDocument/2006/relationships/hyperlink" Target="http://randude.com/shows/ticket_stubs/2016_160_Decapitated.jpg" TargetMode="External"/><Relationship Id="rId897" Type="http://schemas.openxmlformats.org/officeDocument/2006/relationships/hyperlink" Target="http://randude.com/shows/Revocation_2022/" TargetMode="External"/><Relationship Id="rId1082" Type="http://schemas.openxmlformats.org/officeDocument/2006/relationships/hyperlink" Target="https://randude.com/shows/2023_98Rockfest/" TargetMode="External"/><Relationship Id="rId105" Type="http://schemas.openxmlformats.org/officeDocument/2006/relationships/hyperlink" Target="http://www.randude.com/shows/Genitorturers/11-24-06/" TargetMode="External"/><Relationship Id="rId312" Type="http://schemas.openxmlformats.org/officeDocument/2006/relationships/hyperlink" Target="http://randude.com/shows/Quiet_Riot/" TargetMode="External"/><Relationship Id="rId757" Type="http://schemas.openxmlformats.org/officeDocument/2006/relationships/hyperlink" Target="http://randude.com/shows/Kyng_MB_Day4/" TargetMode="External"/><Relationship Id="rId964" Type="http://schemas.openxmlformats.org/officeDocument/2006/relationships/hyperlink" Target="http://randude.com/shows/setlists/2022_281_Testament.jpg" TargetMode="External"/><Relationship Id="rId1387" Type="http://schemas.openxmlformats.org/officeDocument/2006/relationships/hyperlink" Target="https://randude.com/shows/ticket_stubs/2024_396_Dark_Tranquillity_photo.jpg" TargetMode="External"/><Relationship Id="rId1594" Type="http://schemas.openxmlformats.org/officeDocument/2006/relationships/hyperlink" Target="https://randude.com/shows/ticket_stubs/2025_458_Hatebreed_photo.jpg" TargetMode="External"/><Relationship Id="rId93" Type="http://schemas.openxmlformats.org/officeDocument/2006/relationships/hyperlink" Target="http://www.randude.com/shows/Hatebreed/" TargetMode="External"/><Relationship Id="rId617" Type="http://schemas.openxmlformats.org/officeDocument/2006/relationships/hyperlink" Target="http://randude.com/shows/ticket_stubs/2019_228_Slipknot_photo.jpg" TargetMode="External"/><Relationship Id="rId824" Type="http://schemas.openxmlformats.org/officeDocument/2006/relationships/hyperlink" Target="http://randude.com/shows/The_Black_Moods/" TargetMode="External"/><Relationship Id="rId1247" Type="http://schemas.openxmlformats.org/officeDocument/2006/relationships/hyperlink" Target="https://randude.com/shows/ticket_stubs/2024_356_Pantera.jpg" TargetMode="External"/><Relationship Id="rId1454" Type="http://schemas.openxmlformats.org/officeDocument/2006/relationships/hyperlink" Target="https://randude.com/shows/ticket_stubs/2024_418_Zebra_photo.jpg" TargetMode="External"/><Relationship Id="rId1661" Type="http://schemas.openxmlformats.org/officeDocument/2006/relationships/hyperlink" Target="https://randude.com/shows/ticket_stubs/2025_479_All_Time_Low.jpg" TargetMode="External"/><Relationship Id="rId1107" Type="http://schemas.openxmlformats.org/officeDocument/2006/relationships/hyperlink" Target="https://randude.com/shows/setlists/2023_316_Orbit_Culture.jpg" TargetMode="External"/><Relationship Id="rId1314" Type="http://schemas.openxmlformats.org/officeDocument/2006/relationships/hyperlink" Target="https://randude.com/shows/setlists/2024_381_Queensryche.jpg" TargetMode="External"/><Relationship Id="rId1521" Type="http://schemas.openxmlformats.org/officeDocument/2006/relationships/hyperlink" Target="http://randude.com/shows/" TargetMode="External"/><Relationship Id="rId1619" Type="http://schemas.openxmlformats.org/officeDocument/2006/relationships/hyperlink" Target="https://randude.com/shows/setlists/2025_462_Halestorm.jpg" TargetMode="External"/><Relationship Id="rId20" Type="http://schemas.openxmlformats.org/officeDocument/2006/relationships/hyperlink" Target="http://randude.com/shows/setlists/metallica_1988.jpg" TargetMode="External"/><Relationship Id="rId267" Type="http://schemas.openxmlformats.org/officeDocument/2006/relationships/hyperlink" Target="http://randude.com/shows/Black_Stone_Cherry/" TargetMode="External"/><Relationship Id="rId474" Type="http://schemas.openxmlformats.org/officeDocument/2006/relationships/hyperlink" Target="http://randude.com/shows/setlists/2016_167_Chevelle.jpg" TargetMode="External"/><Relationship Id="rId127" Type="http://schemas.openxmlformats.org/officeDocument/2006/relationships/hyperlink" Target="http://randude.com/shows/setlists/motorhead_2012.jpg" TargetMode="External"/><Relationship Id="rId681" Type="http://schemas.openxmlformats.org/officeDocument/2006/relationships/hyperlink" Target="http://randude.com/shows/setlists/2021_249_Lita_Ford.jpg" TargetMode="External"/><Relationship Id="rId779" Type="http://schemas.openxmlformats.org/officeDocument/2006/relationships/hyperlink" Target="http://randude.com/shows/Don_Jameison/" TargetMode="External"/><Relationship Id="rId986" Type="http://schemas.openxmlformats.org/officeDocument/2006/relationships/hyperlink" Target="http://randude.com/shows/Dark_Funeral/" TargetMode="External"/><Relationship Id="rId334" Type="http://schemas.openxmlformats.org/officeDocument/2006/relationships/hyperlink" Target="http://randude.com/shows/Halestorm/" TargetMode="External"/><Relationship Id="rId541" Type="http://schemas.openxmlformats.org/officeDocument/2006/relationships/hyperlink" Target="http://www.randude.com/shows/ticket_stubs/2017_186_Roger_Waters.jpg" TargetMode="External"/><Relationship Id="rId639" Type="http://schemas.openxmlformats.org/officeDocument/2006/relationships/hyperlink" Target="http://randude.com/shows/ticket_stubs/2019_214_The_Iron_Maidens.jpg" TargetMode="External"/><Relationship Id="rId1171" Type="http://schemas.openxmlformats.org/officeDocument/2006/relationships/hyperlink" Target="https://randude.com/shows/ticket_stubs/2023_333_Pantera_photo.jpg" TargetMode="External"/><Relationship Id="rId1269" Type="http://schemas.openxmlformats.org/officeDocument/2006/relationships/hyperlink" Target="https://randude.com/shows/ticket_stubs/2024_372_Joe_Bonamassa.jpg" TargetMode="External"/><Relationship Id="rId1476" Type="http://schemas.openxmlformats.org/officeDocument/2006/relationships/hyperlink" Target="https://randude.com/shows/ticket_stubs/2025_424_Rod_Stewart.jpg" TargetMode="External"/><Relationship Id="rId401" Type="http://schemas.openxmlformats.org/officeDocument/2006/relationships/hyperlink" Target="http://randude.com/shows/ticket_stubs/2015_148_Kid_Rock.jpg" TargetMode="External"/><Relationship Id="rId846" Type="http://schemas.openxmlformats.org/officeDocument/2006/relationships/hyperlink" Target="http://randude.com/shows/Fleshgod_Apocalypse/" TargetMode="External"/><Relationship Id="rId1031" Type="http://schemas.openxmlformats.org/officeDocument/2006/relationships/hyperlink" Target="https://randude.com/shows/ticket_stubs/2023_298_REO_Speedwagon_photo.jpg" TargetMode="External"/><Relationship Id="rId1129" Type="http://schemas.openxmlformats.org/officeDocument/2006/relationships/hyperlink" Target="https://randude.com/shows/setlists/2023_326_Nonpoint.jpg" TargetMode="External"/><Relationship Id="rId1683" Type="http://schemas.openxmlformats.org/officeDocument/2006/relationships/hyperlink" Target="https://randude.com/shows/ticket_stubs/2026_486_Great_White_photo.jpg" TargetMode="External"/><Relationship Id="rId706" Type="http://schemas.openxmlformats.org/officeDocument/2006/relationships/hyperlink" Target="http://randude.com/shows/setlists/2019_225_Reel_Big_Fish.jpg" TargetMode="External"/><Relationship Id="rId913" Type="http://schemas.openxmlformats.org/officeDocument/2006/relationships/hyperlink" Target="http://randude.com/shows/ticket_stubs/2022_266_thru_270_Cruise_to_the_Edge.jpg" TargetMode="External"/><Relationship Id="rId1336" Type="http://schemas.openxmlformats.org/officeDocument/2006/relationships/hyperlink" Target="https://randude.com/shows/ticket_stubs/2024_385_Mr_Big_photo.jpg" TargetMode="External"/><Relationship Id="rId1543" Type="http://schemas.openxmlformats.org/officeDocument/2006/relationships/hyperlink" Target="https://randude.com/shows/Ice_Nine_Kills/" TargetMode="External"/><Relationship Id="rId42" Type="http://schemas.openxmlformats.org/officeDocument/2006/relationships/hyperlink" Target="http://randude.com/shows/ticket_stubs/2009_066_Metallica.jpg" TargetMode="External"/><Relationship Id="rId1403" Type="http://schemas.openxmlformats.org/officeDocument/2006/relationships/hyperlink" Target="https://randude.com/shows/Jinjer_2024/" TargetMode="External"/><Relationship Id="rId1610" Type="http://schemas.openxmlformats.org/officeDocument/2006/relationships/hyperlink" Target="https://randude.com/shows/Titanium_Tart_2025/" TargetMode="External"/><Relationship Id="rId191" Type="http://schemas.openxmlformats.org/officeDocument/2006/relationships/hyperlink" Target="http://randude.com/shows/setlists/all_that_remains_2011.jpg" TargetMode="External"/><Relationship Id="rId1708" Type="http://schemas.openxmlformats.org/officeDocument/2006/relationships/hyperlink" Target="https://randude.com/shows/Saints_of_Saturn_April_2026/" TargetMode="External"/><Relationship Id="rId289" Type="http://schemas.openxmlformats.org/officeDocument/2006/relationships/hyperlink" Target="http://randude.com/shows/Goatwhore/" TargetMode="External"/><Relationship Id="rId496" Type="http://schemas.openxmlformats.org/officeDocument/2006/relationships/hyperlink" Target="http://randude.com/shows/ticket_stubs/2016_171_Chris_Cornell.jpg" TargetMode="External"/><Relationship Id="rId149" Type="http://schemas.openxmlformats.org/officeDocument/2006/relationships/hyperlink" Target="http://randude.com/shows/Hatebreed_2012/" TargetMode="External"/><Relationship Id="rId356" Type="http://schemas.openxmlformats.org/officeDocument/2006/relationships/hyperlink" Target="http://randude.com/shows/setlists/2014_135_Death_To_All.jpg" TargetMode="External"/><Relationship Id="rId563" Type="http://schemas.openxmlformats.org/officeDocument/2006/relationships/hyperlink" Target="http://www.randude.com/shows/setlists/2017_191_Queensryche.jpg" TargetMode="External"/><Relationship Id="rId770" Type="http://schemas.openxmlformats.org/officeDocument/2006/relationships/hyperlink" Target="http://randude.com/shows/Anthrax_2018/" TargetMode="External"/><Relationship Id="rId1193" Type="http://schemas.openxmlformats.org/officeDocument/2006/relationships/hyperlink" Target="https://randude.com/shows/George_Thorogood_&amp;_the_Destroyers/" TargetMode="External"/><Relationship Id="rId216" Type="http://schemas.openxmlformats.org/officeDocument/2006/relationships/hyperlink" Target="http://randude.com/shows/ticket_stubs/2013_104_Rob_Zombie.jpg" TargetMode="External"/><Relationship Id="rId423" Type="http://schemas.openxmlformats.org/officeDocument/2006/relationships/hyperlink" Target="http://randude.com/shows/Slayer_MB_Day1/" TargetMode="External"/><Relationship Id="rId868" Type="http://schemas.openxmlformats.org/officeDocument/2006/relationships/hyperlink" Target="http://randude.com/shows/setlists/2019_220_3_Doors_Down.jpg" TargetMode="External"/><Relationship Id="rId1053" Type="http://schemas.openxmlformats.org/officeDocument/2006/relationships/hyperlink" Target="https://randude.com/shows/Marty_Friedman/" TargetMode="External"/><Relationship Id="rId1260" Type="http://schemas.openxmlformats.org/officeDocument/2006/relationships/hyperlink" Target="https://randude.com/shows/A.O.N/" TargetMode="External"/><Relationship Id="rId1498" Type="http://schemas.openxmlformats.org/officeDocument/2006/relationships/hyperlink" Target="https://randude.com/shows/ticket_stubs/2025_435_thru_439_Cruise_to_the_Edge_Production_&amp;_Media.jpg" TargetMode="External"/><Relationship Id="rId630" Type="http://schemas.openxmlformats.org/officeDocument/2006/relationships/hyperlink" Target="http://randude.com/shows/ticket_stubs/2019_215_thru_219_Monsters_of_Rock_Cruise__media.jpg" TargetMode="External"/><Relationship Id="rId728" Type="http://schemas.openxmlformats.org/officeDocument/2006/relationships/hyperlink" Target="http://randude.com/shows/setlists/2018_204_Behemoth.jpg" TargetMode="External"/><Relationship Id="rId935" Type="http://schemas.openxmlformats.org/officeDocument/2006/relationships/hyperlink" Target="http://randude.com/shows/ticket_stubs/2022_275_Tom_Keifer.jpg" TargetMode="External"/><Relationship Id="rId1358" Type="http://schemas.openxmlformats.org/officeDocument/2006/relationships/hyperlink" Target="https://randude.com/shows/setlists/2024_389_Five_Finger_Death_Punch.jpg" TargetMode="External"/><Relationship Id="rId1565" Type="http://schemas.openxmlformats.org/officeDocument/2006/relationships/hyperlink" Target="https://randude.com/shows/Carnifex/" TargetMode="External"/><Relationship Id="rId64" Type="http://schemas.openxmlformats.org/officeDocument/2006/relationships/hyperlink" Target="http://randude.com/shows/ticket_stubs/1991_019_Slayer.jpg" TargetMode="External"/><Relationship Id="rId1120" Type="http://schemas.openxmlformats.org/officeDocument/2006/relationships/hyperlink" Target="https://randude.com/shows/Loverboy_2023/" TargetMode="External"/><Relationship Id="rId1218" Type="http://schemas.openxmlformats.org/officeDocument/2006/relationships/hyperlink" Target="https://randude.com/shows/setlists/2023_348_Pat_Travers.jpg" TargetMode="External"/><Relationship Id="rId1425" Type="http://schemas.openxmlformats.org/officeDocument/2006/relationships/hyperlink" Target="https://randude.com/shows/Exodus_2024/" TargetMode="External"/><Relationship Id="rId1632" Type="http://schemas.openxmlformats.org/officeDocument/2006/relationships/hyperlink" Target="https://randude.com/shows/ticket_stubs/2025_467_thru_471_On_the_Blue_Cruise_production.jpg" TargetMode="External"/><Relationship Id="rId280" Type="http://schemas.openxmlformats.org/officeDocument/2006/relationships/hyperlink" Target="http://randude.com/shows/ticket_stubs/2014_127_Five_Finger_Death_Punch.jpg" TargetMode="External"/><Relationship Id="rId140" Type="http://schemas.openxmlformats.org/officeDocument/2006/relationships/hyperlink" Target="http://randude.com/shows/Rob_Zombie_2012/" TargetMode="External"/><Relationship Id="rId378" Type="http://schemas.openxmlformats.org/officeDocument/2006/relationships/hyperlink" Target="http://randude.com/shows/ticket_stubs/2015_142_The_Who.jpg" TargetMode="External"/><Relationship Id="rId585" Type="http://schemas.openxmlformats.org/officeDocument/2006/relationships/hyperlink" Target="http://randude.com/shows/ticket_stubs/2021_248_Gojira.jpg" TargetMode="External"/><Relationship Id="rId792" Type="http://schemas.openxmlformats.org/officeDocument/2006/relationships/hyperlink" Target="http://randude.com/shows/Gojira_2019/" TargetMode="External"/><Relationship Id="rId6" Type="http://schemas.openxmlformats.org/officeDocument/2006/relationships/hyperlink" Target="http://randude.com/shows/setlists/megadeth_2010.jpg" TargetMode="External"/><Relationship Id="rId238" Type="http://schemas.openxmlformats.org/officeDocument/2006/relationships/hyperlink" Target="http://randude.com/shows/setlists/megadeth_2013.jpg" TargetMode="External"/><Relationship Id="rId445" Type="http://schemas.openxmlformats.org/officeDocument/2006/relationships/hyperlink" Target="http://randude.com/shows/Trans_Sibearin_Orchestra_2015/" TargetMode="External"/><Relationship Id="rId652" Type="http://schemas.openxmlformats.org/officeDocument/2006/relationships/hyperlink" Target="http://randude.com/shows/ticket_stubs/2018_205_Styx.jpg" TargetMode="External"/><Relationship Id="rId1075" Type="http://schemas.openxmlformats.org/officeDocument/2006/relationships/hyperlink" Target="https://randude.com/shows/ticket_stubs/2023_308_thru_312_Monsters_of_Rock_Cruise_photo.jpg" TargetMode="External"/><Relationship Id="rId1282" Type="http://schemas.openxmlformats.org/officeDocument/2006/relationships/hyperlink" Target="https://randude.com/shows/ticket_stubs/2024_360_thru_364_Monsters_of_Rock_Cruise_media.jpg" TargetMode="External"/><Relationship Id="rId305" Type="http://schemas.openxmlformats.org/officeDocument/2006/relationships/hyperlink" Target="http://randude.com/shows/Alice_Cooper/" TargetMode="External"/><Relationship Id="rId512" Type="http://schemas.openxmlformats.org/officeDocument/2006/relationships/hyperlink" Target="http://randude.com/shows/ticket_stubs/2016_174_Slayer.jpg" TargetMode="External"/><Relationship Id="rId957" Type="http://schemas.openxmlformats.org/officeDocument/2006/relationships/hyperlink" Target="http://randude.com/shows/The_Iron_Maidens_WI_2022/" TargetMode="External"/><Relationship Id="rId1142" Type="http://schemas.openxmlformats.org/officeDocument/2006/relationships/hyperlink" Target="https://randude.com/shows/ticket_stubs/2023_328_Metallica.jpg" TargetMode="External"/><Relationship Id="rId1587" Type="http://schemas.openxmlformats.org/officeDocument/2006/relationships/hyperlink" Target="https://randude.com/shows/setlists/2025_456_Bodybox.jpg" TargetMode="External"/><Relationship Id="rId86" Type="http://schemas.openxmlformats.org/officeDocument/2006/relationships/hyperlink" Target="http://randude.com/shows/ticket_stubs/1994_031_Genitorturers.jpg" TargetMode="External"/><Relationship Id="rId817" Type="http://schemas.openxmlformats.org/officeDocument/2006/relationships/hyperlink" Target="http://randude.com/shows/Scorpions_2018/" TargetMode="External"/><Relationship Id="rId1002" Type="http://schemas.openxmlformats.org/officeDocument/2006/relationships/hyperlink" Target="http://randude.com/shows/Malevolence/" TargetMode="External"/><Relationship Id="rId1447" Type="http://schemas.openxmlformats.org/officeDocument/2006/relationships/hyperlink" Target="https://randude.com/shows/ticket_stubs/2024_416_Bret_Michaels_photo.jpg" TargetMode="External"/><Relationship Id="rId1654" Type="http://schemas.openxmlformats.org/officeDocument/2006/relationships/hyperlink" Target="https://randude.com/shows/Four_Year_Strong/" TargetMode="External"/><Relationship Id="rId1307" Type="http://schemas.openxmlformats.org/officeDocument/2006/relationships/hyperlink" Target="https://randude.com/shows/Rhino_Bucket_2024/" TargetMode="External"/><Relationship Id="rId1514" Type="http://schemas.openxmlformats.org/officeDocument/2006/relationships/hyperlink" Target="https://randude.com/shows/ticket_stubs/2025_446_AC_DC.jpg" TargetMode="External"/><Relationship Id="rId1721" Type="http://schemas.openxmlformats.org/officeDocument/2006/relationships/hyperlink" Target="https://randude.com/shows/ticket_stubs/2026_503-507_MORC_2026_room_key.jpg" TargetMode="External"/><Relationship Id="rId13" Type="http://schemas.openxmlformats.org/officeDocument/2006/relationships/hyperlink" Target="http://randude.com/shows/setlists/roger_waters_2010.jpg" TargetMode="External"/><Relationship Id="rId162" Type="http://schemas.openxmlformats.org/officeDocument/2006/relationships/hyperlink" Target="http://randude.com/shows/Mushroomhead/" TargetMode="External"/><Relationship Id="rId467" Type="http://schemas.openxmlformats.org/officeDocument/2006/relationships/hyperlink" Target="http://randude.com/shows/setlists/2016_166_Amon_Amarth.jpg" TargetMode="External"/><Relationship Id="rId1097" Type="http://schemas.openxmlformats.org/officeDocument/2006/relationships/hyperlink" Target="https://randude.com/shows/setlists/2023_320_Dream_Theater.jpg" TargetMode="External"/><Relationship Id="rId674" Type="http://schemas.openxmlformats.org/officeDocument/2006/relationships/hyperlink" Target="http://randude.com/shows/setlists/" TargetMode="External"/><Relationship Id="rId881" Type="http://schemas.openxmlformats.org/officeDocument/2006/relationships/hyperlink" Target="http://randude.com/shows/ticket_stubs/2022_256_thru_260_Monsters_of_Rock_Cruise_media.jpg" TargetMode="External"/><Relationship Id="rId979" Type="http://schemas.openxmlformats.org/officeDocument/2006/relationships/hyperlink" Target="http://randude.com/shows/W.A.S.P/" TargetMode="External"/><Relationship Id="rId327" Type="http://schemas.openxmlformats.org/officeDocument/2006/relationships/hyperlink" Target="http://randude.com/shows/Primus/" TargetMode="External"/><Relationship Id="rId534" Type="http://schemas.openxmlformats.org/officeDocument/2006/relationships/hyperlink" Target="http://randude.com/shows/setlists/2017_179_Havok.jpg" TargetMode="External"/><Relationship Id="rId741" Type="http://schemas.openxmlformats.org/officeDocument/2006/relationships/hyperlink" Target="http://randude.com/shows/setlists/2018_193_Black_Label_Society.jpg" TargetMode="External"/><Relationship Id="rId839" Type="http://schemas.openxmlformats.org/officeDocument/2006/relationships/hyperlink" Target="http://randude.com/shows/Queensryche_2020/" TargetMode="External"/><Relationship Id="rId1164" Type="http://schemas.openxmlformats.org/officeDocument/2006/relationships/hyperlink" Target="https://randude.com/shows/setlists/2023_331_Filter.jpg" TargetMode="External"/><Relationship Id="rId1371" Type="http://schemas.openxmlformats.org/officeDocument/2006/relationships/hyperlink" Target="http://randude.com/shows/" TargetMode="External"/><Relationship Id="rId1469" Type="http://schemas.openxmlformats.org/officeDocument/2006/relationships/hyperlink" Target="https://randude.com/shows/ticket_stubs/2025_422_Kerry_King.jpg" TargetMode="External"/><Relationship Id="rId601" Type="http://schemas.openxmlformats.org/officeDocument/2006/relationships/hyperlink" Target="http://randude.com/shows/ticket_stubs/2020_234_thru_238_Monsters_of_Rock_Cruise_media.jpg" TargetMode="External"/><Relationship Id="rId1024" Type="http://schemas.openxmlformats.org/officeDocument/2006/relationships/hyperlink" Target="http://randude.com/shows/" TargetMode="External"/><Relationship Id="rId1231" Type="http://schemas.openxmlformats.org/officeDocument/2006/relationships/hyperlink" Target="https://randude.com/shows/ticket_stubs/2023_351_The_Iron%20Maidens_photo.jpg" TargetMode="External"/><Relationship Id="rId1676" Type="http://schemas.openxmlformats.org/officeDocument/2006/relationships/hyperlink" Target="https://randude.com/shows/Saints_of_Saturn/" TargetMode="External"/><Relationship Id="rId906" Type="http://schemas.openxmlformats.org/officeDocument/2006/relationships/hyperlink" Target="http://randude.com/shows/ticket_stubs/2022_266_thru_270_Cruise_to_the_Edge.jpg" TargetMode="External"/><Relationship Id="rId1329" Type="http://schemas.openxmlformats.org/officeDocument/2006/relationships/hyperlink" Target="https://randude.com/shows/ticket_stubs/2024_383_Saigon_Kick.jpg" TargetMode="External"/><Relationship Id="rId1536" Type="http://schemas.openxmlformats.org/officeDocument/2006/relationships/hyperlink" Target="https://randude.com/shows/setlists/2025_449_Umphrees_McGee.jpg" TargetMode="External"/><Relationship Id="rId35" Type="http://schemas.openxmlformats.org/officeDocument/2006/relationships/hyperlink" Target="http://randude.com/shows/ticket_stubs/1990_018_Judas_Priest.jpg" TargetMode="External"/><Relationship Id="rId1603" Type="http://schemas.openxmlformats.org/officeDocument/2006/relationships/hyperlink" Target="https://randude.com/shows/setlists/2025_457_Stick_Figure.jpg" TargetMode="External"/><Relationship Id="rId184" Type="http://schemas.openxmlformats.org/officeDocument/2006/relationships/hyperlink" Target="http://randude.com/shows/setlists/motley_crue_1990.jpg" TargetMode="External"/><Relationship Id="rId391" Type="http://schemas.openxmlformats.org/officeDocument/2006/relationships/hyperlink" Target="http://randude.com/shows/setlists/2015_146_Rush.jpg" TargetMode="External"/><Relationship Id="rId251" Type="http://schemas.openxmlformats.org/officeDocument/2006/relationships/hyperlink" Target="http://randude.com/shows/ticket_stubs/2014_115_Kansas.jpg" TargetMode="External"/><Relationship Id="rId489" Type="http://schemas.openxmlformats.org/officeDocument/2006/relationships/hyperlink" Target="http://randude.com/shows/Scorpions/" TargetMode="External"/><Relationship Id="rId696" Type="http://schemas.openxmlformats.org/officeDocument/2006/relationships/hyperlink" Target="http://randude.com/shows/setlists/2019_230_Sebastian_Bachl.jpg" TargetMode="External"/><Relationship Id="rId349" Type="http://schemas.openxmlformats.org/officeDocument/2006/relationships/hyperlink" Target="http://randude.com/shows/Suicidal_Tendencies/" TargetMode="External"/><Relationship Id="rId556" Type="http://schemas.openxmlformats.org/officeDocument/2006/relationships/hyperlink" Target="http://www.randude.com/shows/setlists/2017_186_Roger_Waters.jpg" TargetMode="External"/><Relationship Id="rId763" Type="http://schemas.openxmlformats.org/officeDocument/2006/relationships/hyperlink" Target="http://randude.com/shows/" TargetMode="External"/><Relationship Id="rId1186" Type="http://schemas.openxmlformats.org/officeDocument/2006/relationships/hyperlink" Target="https://randude.com/shows/Nerd_Halen_2023/originals/setlist.jpeg" TargetMode="External"/><Relationship Id="rId1393" Type="http://schemas.openxmlformats.org/officeDocument/2006/relationships/hyperlink" Target="http://randude.com/shows/" TargetMode="External"/><Relationship Id="rId111" Type="http://schemas.openxmlformats.org/officeDocument/2006/relationships/hyperlink" Target="http://randude.com/shows/Van_Halen/" TargetMode="External"/><Relationship Id="rId209" Type="http://schemas.openxmlformats.org/officeDocument/2006/relationships/hyperlink" Target="http://randude.com/shows/setlists/rob_zombie_2013.jpg" TargetMode="External"/><Relationship Id="rId416" Type="http://schemas.openxmlformats.org/officeDocument/2006/relationships/hyperlink" Target="http://randude.com/shows/Van_Halen_2015/" TargetMode="External"/><Relationship Id="rId970" Type="http://schemas.openxmlformats.org/officeDocument/2006/relationships/hyperlink" Target="http://randude.com/shows/ticket_stubs/2022_283_The_Iron_Maidens.jpg" TargetMode="External"/><Relationship Id="rId1046" Type="http://schemas.openxmlformats.org/officeDocument/2006/relationships/hyperlink" Target="https://randude.com/shows/Halestorm_2023/" TargetMode="External"/><Relationship Id="rId1253" Type="http://schemas.openxmlformats.org/officeDocument/2006/relationships/hyperlink" Target="https://randude.com/shows/ticket_stubs/2024_357_Beartooth.jpg" TargetMode="External"/><Relationship Id="rId1698" Type="http://schemas.openxmlformats.org/officeDocument/2006/relationships/hyperlink" Target="https://randude.com/shows/ticket_stubs/2026_492_thru_495_media_production.jpg" TargetMode="External"/><Relationship Id="rId623" Type="http://schemas.openxmlformats.org/officeDocument/2006/relationships/hyperlink" Target="http://randude.com/shows/ticket_stubs/2019_225_Bowling_for_Soup.jpg" TargetMode="External"/><Relationship Id="rId830" Type="http://schemas.openxmlformats.org/officeDocument/2006/relationships/hyperlink" Target="http://randude.com/shows/Uncured/" TargetMode="External"/><Relationship Id="rId928" Type="http://schemas.openxmlformats.org/officeDocument/2006/relationships/hyperlink" Target="http://randude.com/shows/setlists/2022_273_Joan_Jett.jpg" TargetMode="External"/><Relationship Id="rId1460" Type="http://schemas.openxmlformats.org/officeDocument/2006/relationships/hyperlink" Target="https://randude.com/shows/Styx_2025/" TargetMode="External"/><Relationship Id="rId1558" Type="http://schemas.openxmlformats.org/officeDocument/2006/relationships/hyperlink" Target="https://randude.com/shows/Babymetal/" TargetMode="External"/><Relationship Id="rId57" Type="http://schemas.openxmlformats.org/officeDocument/2006/relationships/hyperlink" Target="http://randude.com/shows/ticket_stubs/1989_016_Rolling_Stones.jpg" TargetMode="External"/><Relationship Id="rId1113" Type="http://schemas.openxmlformats.org/officeDocument/2006/relationships/hyperlink" Target="https://randude.com/shows/setlists/2023_322_Cheap_Trick.jpg" TargetMode="External"/><Relationship Id="rId1320" Type="http://schemas.openxmlformats.org/officeDocument/2006/relationships/hyperlink" Target="https://randude.com/shows/Obituary_2024/" TargetMode="External"/><Relationship Id="rId1418" Type="http://schemas.openxmlformats.org/officeDocument/2006/relationships/hyperlink" Target="https://randude.com/shows/Night_Demon/" TargetMode="External"/><Relationship Id="rId1625" Type="http://schemas.openxmlformats.org/officeDocument/2006/relationships/hyperlink" Target="https://randude.com/shows/ticket_stubs/2025_466_Falling_in_Reverse_photo.jpg" TargetMode="External"/><Relationship Id="rId273" Type="http://schemas.openxmlformats.org/officeDocument/2006/relationships/hyperlink" Target="http://randude.com/shows/Theory_of_a_Dead_Man/" TargetMode="External"/><Relationship Id="rId480" Type="http://schemas.openxmlformats.org/officeDocument/2006/relationships/hyperlink" Target="http://randude.com/shows/setlists/2016_168_Megadeth.jpg" TargetMode="External"/><Relationship Id="rId133" Type="http://schemas.openxmlformats.org/officeDocument/2006/relationships/hyperlink" Target="http://randude.com/shows/setlists/megadeth_1990.jpg" TargetMode="External"/><Relationship Id="rId340" Type="http://schemas.openxmlformats.org/officeDocument/2006/relationships/hyperlink" Target="http://randude.com/shows/setlists/white_lion_1988.jpg" TargetMode="External"/><Relationship Id="rId578" Type="http://schemas.openxmlformats.org/officeDocument/2006/relationships/hyperlink" Target="http://www.randude.com/shows/Zakk_Sabbath/" TargetMode="External"/><Relationship Id="rId785" Type="http://schemas.openxmlformats.org/officeDocument/2006/relationships/hyperlink" Target="http://randude.com/shows/98_rock_Chevelle/" TargetMode="External"/><Relationship Id="rId992" Type="http://schemas.openxmlformats.org/officeDocument/2006/relationships/hyperlink" Target="http://randude.com/shows/setlists/2022_290_Black_Anvil.jpg" TargetMode="External"/><Relationship Id="rId200" Type="http://schemas.openxmlformats.org/officeDocument/2006/relationships/hyperlink" Target="http://randude.com/shows/ticket_stubs/2013_102_Marilyn_Manson.jpg" TargetMode="External"/><Relationship Id="rId438" Type="http://schemas.openxmlformats.org/officeDocument/2006/relationships/hyperlink" Target="http://randude.com/shows/setlists/2015_155_Motorhead.jpg" TargetMode="External"/><Relationship Id="rId645" Type="http://schemas.openxmlformats.org/officeDocument/2006/relationships/hyperlink" Target="http://randude.com/shows/ticket_stubs/2018_209_Slayer_photo_pass.jpg" TargetMode="External"/><Relationship Id="rId852" Type="http://schemas.openxmlformats.org/officeDocument/2006/relationships/hyperlink" Target="http://randude.com/shows/3_Doors_Down/" TargetMode="External"/><Relationship Id="rId1068" Type="http://schemas.openxmlformats.org/officeDocument/2006/relationships/hyperlink" Target="https://randude.com/shows/ticket_stubs/2023_313_Jackyl.jpg" TargetMode="External"/><Relationship Id="rId1275" Type="http://schemas.openxmlformats.org/officeDocument/2006/relationships/hyperlink" Target="http://randude.com/shows/" TargetMode="External"/><Relationship Id="rId1482" Type="http://schemas.openxmlformats.org/officeDocument/2006/relationships/hyperlink" Target="https://randude.com/shows/Foreigner_2025/" TargetMode="External"/><Relationship Id="rId505" Type="http://schemas.openxmlformats.org/officeDocument/2006/relationships/hyperlink" Target="http://randude.com/shows/ticket_stubs/2016_173_Heart.jpg" TargetMode="External"/><Relationship Id="rId712" Type="http://schemas.openxmlformats.org/officeDocument/2006/relationships/hyperlink" Target="http://randude.com/shows/setlists/2019_223_Amon_Amarth.jpg" TargetMode="External"/><Relationship Id="rId1135" Type="http://schemas.openxmlformats.org/officeDocument/2006/relationships/hyperlink" Target="https://randude.com/shows/Buckcherry_2023/" TargetMode="External"/><Relationship Id="rId1342" Type="http://schemas.openxmlformats.org/officeDocument/2006/relationships/hyperlink" Target="https://randude.com/shows/setlists/2024_386_Men_Without_Hats.jpg" TargetMode="External"/><Relationship Id="rId79" Type="http://schemas.openxmlformats.org/officeDocument/2006/relationships/hyperlink" Target="http://randude.com/shows/ticket_stubs/1998_036_Genitorturers.jpg" TargetMode="External"/><Relationship Id="rId1202" Type="http://schemas.openxmlformats.org/officeDocument/2006/relationships/hyperlink" Target="https://randude.com/shows/setlists/2023_337_Sammy_Hagar.jpg" TargetMode="External"/><Relationship Id="rId1647" Type="http://schemas.openxmlformats.org/officeDocument/2006/relationships/hyperlink" Target="https://randude.com/shows/ticket_stubs/2025_475_Soto_&amp;_Bieler.jpg" TargetMode="External"/><Relationship Id="rId1507" Type="http://schemas.openxmlformats.org/officeDocument/2006/relationships/hyperlink" Target="https://randude.com/shows/setlists/2025_443_Joan_Jett.jpg" TargetMode="External"/><Relationship Id="rId1714" Type="http://schemas.openxmlformats.org/officeDocument/2006/relationships/hyperlink" Target="https://randude.com/shows/ticket_stubs/2026_509_Foreigner_photo.jpg" TargetMode="External"/><Relationship Id="rId295" Type="http://schemas.openxmlformats.org/officeDocument/2006/relationships/hyperlink" Target="http://randude.com/shows/setlists/soundgarden_2014.jpg" TargetMode="External"/><Relationship Id="rId155" Type="http://schemas.openxmlformats.org/officeDocument/2006/relationships/hyperlink" Target="http://randude.com/shows/setlists/gojira_2013.jpg" TargetMode="External"/><Relationship Id="rId362" Type="http://schemas.openxmlformats.org/officeDocument/2006/relationships/hyperlink" Target="http://randude.com/shows/ticket_stubs/2015_139_Cannibal_Corpse.jpg" TargetMode="External"/><Relationship Id="rId1297" Type="http://schemas.openxmlformats.org/officeDocument/2006/relationships/hyperlink" Target="https://randude.com/shows/Uriah_Heep/" TargetMode="External"/><Relationship Id="rId222" Type="http://schemas.openxmlformats.org/officeDocument/2006/relationships/hyperlink" Target="http://randude.com/shows/Kid_Rock/" TargetMode="External"/><Relationship Id="rId667" Type="http://schemas.openxmlformats.org/officeDocument/2006/relationships/hyperlink" Target="http://randude.com/shows/ticket_stubs/2018_195_thru_199_Monsters_of_Rock_Cruise.jpg" TargetMode="External"/><Relationship Id="rId874" Type="http://schemas.openxmlformats.org/officeDocument/2006/relationships/hyperlink" Target="http://randude.com/shows/Jinjer/" TargetMode="External"/><Relationship Id="rId527" Type="http://schemas.openxmlformats.org/officeDocument/2006/relationships/hyperlink" Target="http://randude.com/shows/Bon_Jovi_2017/" TargetMode="External"/><Relationship Id="rId734" Type="http://schemas.openxmlformats.org/officeDocument/2006/relationships/hyperlink" Target="http://randude.com/shows/setlists/2018_203_Anthrax.jpg" TargetMode="External"/><Relationship Id="rId941" Type="http://schemas.openxmlformats.org/officeDocument/2006/relationships/hyperlink" Target="http://randude.com/shows/Tom_Keifer_2022_Ft_Myers/" TargetMode="External"/><Relationship Id="rId1157" Type="http://schemas.openxmlformats.org/officeDocument/2006/relationships/hyperlink" Target="https://randude.com/shows/Vanilla_Ice/" TargetMode="External"/><Relationship Id="rId1364" Type="http://schemas.openxmlformats.org/officeDocument/2006/relationships/hyperlink" Target="https://randude.com/shows/Train/" TargetMode="External"/><Relationship Id="rId1571" Type="http://schemas.openxmlformats.org/officeDocument/2006/relationships/hyperlink" Target="https://randude.com/shows/ticket_stubs/2025_454_Metallica.jpg" TargetMode="External"/><Relationship Id="rId70" Type="http://schemas.openxmlformats.org/officeDocument/2006/relationships/hyperlink" Target="http://randude.com/shows/ticket_stubs/Tropical_Heatwave_2002.jpg" TargetMode="External"/><Relationship Id="rId801" Type="http://schemas.openxmlformats.org/officeDocument/2006/relationships/hyperlink" Target="http://randude.com/shows/Poison/" TargetMode="External"/><Relationship Id="rId1017" Type="http://schemas.openxmlformats.org/officeDocument/2006/relationships/hyperlink" Target="http://randude.com/shows/setlists/" TargetMode="External"/><Relationship Id="rId1224" Type="http://schemas.openxmlformats.org/officeDocument/2006/relationships/hyperlink" Target="https://randude.com/shows/setlists/2023_351_The_Iron_Maidens.jpg" TargetMode="External"/><Relationship Id="rId1431" Type="http://schemas.openxmlformats.org/officeDocument/2006/relationships/hyperlink" Target="https://randude.com/shows/ticket_stubs/2024_409_Stryper_photo.jpg" TargetMode="External"/><Relationship Id="rId1669" Type="http://schemas.openxmlformats.org/officeDocument/2006/relationships/hyperlink" Target="https://randude.com/shows/setlists/2025_481_Accept.jpg" TargetMode="External"/><Relationship Id="rId1529" Type="http://schemas.openxmlformats.org/officeDocument/2006/relationships/hyperlink" Target="https://randude.com/shows/ticket_stubs/2025_448_Styx.jpg" TargetMode="External"/><Relationship Id="rId1736" Type="http://schemas.openxmlformats.org/officeDocument/2006/relationships/hyperlink" Target="https://randude.com/shows/ticket_stubs/2026_512_Electric_Callboy_photo.jpg" TargetMode="External"/><Relationship Id="rId28" Type="http://schemas.openxmlformats.org/officeDocument/2006/relationships/hyperlink" Target="http://randude.com/shows/ticket_stubs/2006_062_Candlebox.jpg" TargetMode="External"/><Relationship Id="rId177" Type="http://schemas.openxmlformats.org/officeDocument/2006/relationships/hyperlink" Target="http://randude.com/shows/setlists/anthrax_1991.jpg" TargetMode="External"/><Relationship Id="rId384" Type="http://schemas.openxmlformats.org/officeDocument/2006/relationships/hyperlink" Target="http://randude.com/shows/ticket_stubs/2015_144_Babymetal.jpg" TargetMode="External"/><Relationship Id="rId591" Type="http://schemas.openxmlformats.org/officeDocument/2006/relationships/hyperlink" Target="http://randude.com/shows/ticket_stubs/2021_244_REO_Speedwagon.jpg" TargetMode="External"/><Relationship Id="rId244" Type="http://schemas.openxmlformats.org/officeDocument/2006/relationships/hyperlink" Target="http://randude.com/shows/Butcher_Babies/" TargetMode="External"/><Relationship Id="rId689" Type="http://schemas.openxmlformats.org/officeDocument/2006/relationships/hyperlink" Target="http://randude.com/shows/setlists/2021_243_Zebra.jpg" TargetMode="External"/><Relationship Id="rId896" Type="http://schemas.openxmlformats.org/officeDocument/2006/relationships/hyperlink" Target="http://randude.com/shows/Cannibal_Corpse_2022/" TargetMode="External"/><Relationship Id="rId1081" Type="http://schemas.openxmlformats.org/officeDocument/2006/relationships/hyperlink" Target="http://randude.com/shows/setlists/" TargetMode="External"/><Relationship Id="rId451" Type="http://schemas.openxmlformats.org/officeDocument/2006/relationships/hyperlink" Target="http://randude.com/shows/Avatar/" TargetMode="External"/><Relationship Id="rId549" Type="http://schemas.openxmlformats.org/officeDocument/2006/relationships/hyperlink" Target="http://www.randude.com/shows/setlists/2017_181_Iron_Maiden.jpg" TargetMode="External"/><Relationship Id="rId756" Type="http://schemas.openxmlformats.org/officeDocument/2006/relationships/hyperlink" Target="http://randude.com/shows/Kyng_MB_Day4/" TargetMode="External"/><Relationship Id="rId1179" Type="http://schemas.openxmlformats.org/officeDocument/2006/relationships/hyperlink" Target="https://randude.com/shows/ticket_stubs/2023_334_Hatebreed_photo.jpg" TargetMode="External"/><Relationship Id="rId1386" Type="http://schemas.openxmlformats.org/officeDocument/2006/relationships/hyperlink" Target="https://randude.com/shows/ticket_stubs/2024_396_Dark_Tranquillity.jpg" TargetMode="External"/><Relationship Id="rId1593" Type="http://schemas.openxmlformats.org/officeDocument/2006/relationships/hyperlink" Target="https://randude.com/shows/setlists/2025_440_Taylor_Dayne.jpg" TargetMode="External"/><Relationship Id="rId104" Type="http://schemas.openxmlformats.org/officeDocument/2006/relationships/hyperlink" Target="http://www.randude.com/shows/Genitorturers/11-14-08/" TargetMode="External"/><Relationship Id="rId311" Type="http://schemas.openxmlformats.org/officeDocument/2006/relationships/hyperlink" Target="http://randude.com/shows/ticket_stubs/2014_126_Quiet_Riot.jpg" TargetMode="External"/><Relationship Id="rId409" Type="http://schemas.openxmlformats.org/officeDocument/2006/relationships/hyperlink" Target="http://randude.com/shows/Slipknot_2015/" TargetMode="External"/><Relationship Id="rId963" Type="http://schemas.openxmlformats.org/officeDocument/2006/relationships/hyperlink" Target="http://randude.com/shows/setlists/2022_281_Exodus.jpg" TargetMode="External"/><Relationship Id="rId1039" Type="http://schemas.openxmlformats.org/officeDocument/2006/relationships/hyperlink" Target="https://randude.com/shows/ticket_stubs/2023_302_Steel_Panther.jpg" TargetMode="External"/><Relationship Id="rId1246" Type="http://schemas.openxmlformats.org/officeDocument/2006/relationships/hyperlink" Target="https://randude.com/shows/setlists/2024_356_Pantera.jpg" TargetMode="External"/><Relationship Id="rId92" Type="http://schemas.openxmlformats.org/officeDocument/2006/relationships/hyperlink" Target="http://www.randude.com/shows/All_that_Remains/" TargetMode="External"/><Relationship Id="rId616" Type="http://schemas.openxmlformats.org/officeDocument/2006/relationships/hyperlink" Target="http://randude.com/shows/ticket_stubs/2019_229_Tesla.jpg" TargetMode="External"/><Relationship Id="rId823" Type="http://schemas.openxmlformats.org/officeDocument/2006/relationships/hyperlink" Target="http://randude.com/shows/The_Band_Royale/" TargetMode="External"/><Relationship Id="rId1453" Type="http://schemas.openxmlformats.org/officeDocument/2006/relationships/hyperlink" Target="https://randude.com/shows/ticket_stubs/2025_419_Styx_photo.jpg" TargetMode="External"/><Relationship Id="rId1660" Type="http://schemas.openxmlformats.org/officeDocument/2006/relationships/hyperlink" Target="https://randude.com/shows/Dwarves/" TargetMode="External"/><Relationship Id="rId1106" Type="http://schemas.openxmlformats.org/officeDocument/2006/relationships/hyperlink" Target="https://randude.com/shows/setlists/2023_316_Veil_of_Maya.jpg" TargetMode="External"/><Relationship Id="rId1313" Type="http://schemas.openxmlformats.org/officeDocument/2006/relationships/hyperlink" Target="https://randude.com/shows/setlists/2024_381_Armored_Saint.jpg" TargetMode="External"/><Relationship Id="rId1520" Type="http://schemas.openxmlformats.org/officeDocument/2006/relationships/hyperlink" Target="http://randude.com/shows/" TargetMode="External"/><Relationship Id="rId1618" Type="http://schemas.openxmlformats.org/officeDocument/2006/relationships/hyperlink" Target="https://randude.com/shows/setlists/2025_461_David_Lee_Roth.jpg" TargetMode="External"/><Relationship Id="rId199" Type="http://schemas.openxmlformats.org/officeDocument/2006/relationships/hyperlink" Target="http://randude.com/shows/Marilyn_Manson_2013/" TargetMode="External"/><Relationship Id="rId266" Type="http://schemas.openxmlformats.org/officeDocument/2006/relationships/hyperlink" Target="http://randude.com/shows/Chevelle/" TargetMode="External"/><Relationship Id="rId473" Type="http://schemas.openxmlformats.org/officeDocument/2006/relationships/hyperlink" Target="http://randude.com/shows/ticket_stubs/2016_168_Megadeth.jpg" TargetMode="External"/><Relationship Id="rId680" Type="http://schemas.openxmlformats.org/officeDocument/2006/relationships/hyperlink" Target="http://randude.com/shows/setlists/2021_250_Metallica_setlist.jpg" TargetMode="External"/><Relationship Id="rId126" Type="http://schemas.openxmlformats.org/officeDocument/2006/relationships/hyperlink" Target="http://randude.com/shows/Slayer_2012/" TargetMode="External"/><Relationship Id="rId333" Type="http://schemas.openxmlformats.org/officeDocument/2006/relationships/hyperlink" Target="http://randude.com/shows/ticket_stubs/2014_131_Halestorm_VIP.jpg" TargetMode="External"/><Relationship Id="rId540" Type="http://schemas.openxmlformats.org/officeDocument/2006/relationships/hyperlink" Target="http://www.randude.com/shows/ticket_stubs/2017_185_Paul_McCartney.jpg" TargetMode="External"/><Relationship Id="rId778" Type="http://schemas.openxmlformats.org/officeDocument/2006/relationships/hyperlink" Target="http://randude.com/shows/Behemoth_2019/" TargetMode="External"/><Relationship Id="rId985" Type="http://schemas.openxmlformats.org/officeDocument/2006/relationships/hyperlink" Target="http://randude.com/shows/Cannibal_Corpse_2022_Dec/" TargetMode="External"/><Relationship Id="rId1170" Type="http://schemas.openxmlformats.org/officeDocument/2006/relationships/hyperlink" Target="https://randude.com/shows/King_Parrot/" TargetMode="External"/><Relationship Id="rId638" Type="http://schemas.openxmlformats.org/officeDocument/2006/relationships/hyperlink" Target="http://randude.com/shows/ticket_stubs/2019_215_thru_219_Monsters_of_Rock_Cruise__media.jpg" TargetMode="External"/><Relationship Id="rId845" Type="http://schemas.openxmlformats.org/officeDocument/2006/relationships/hyperlink" Target="http://randude.com/shows/Dying_Fetus_2017/" TargetMode="External"/><Relationship Id="rId1030" Type="http://schemas.openxmlformats.org/officeDocument/2006/relationships/hyperlink" Target="https://randude.com/shows/ticket_stubs/2023_298_REO_Speedwagon.jpg" TargetMode="External"/><Relationship Id="rId1268" Type="http://schemas.openxmlformats.org/officeDocument/2006/relationships/hyperlink" Target="https://randude.com/shows/setlists/2024_373_Steve_Vai.jpg" TargetMode="External"/><Relationship Id="rId1475" Type="http://schemas.openxmlformats.org/officeDocument/2006/relationships/hyperlink" Target="https://randude.com/shows/ticket_stubs/2025_423_Robin_Trower.jpg" TargetMode="External"/><Relationship Id="rId1682" Type="http://schemas.openxmlformats.org/officeDocument/2006/relationships/hyperlink" Target="https://randude.com/shows/Nothing_More/" TargetMode="External"/><Relationship Id="rId400" Type="http://schemas.openxmlformats.org/officeDocument/2006/relationships/hyperlink" Target="http://randude.com/shows/setlists/2015_147_Styx.jpg" TargetMode="External"/><Relationship Id="rId705" Type="http://schemas.openxmlformats.org/officeDocument/2006/relationships/hyperlink" Target="http://randude.com/shows/setlists/2019_226_Iron_Maiden.jpg" TargetMode="External"/><Relationship Id="rId1128" Type="http://schemas.openxmlformats.org/officeDocument/2006/relationships/hyperlink" Target="https://randude.com/shows/ticket_stubs/2023_325_Buckcherry.jpg" TargetMode="External"/><Relationship Id="rId1335" Type="http://schemas.openxmlformats.org/officeDocument/2006/relationships/hyperlink" Target="https://randude.com/shows/ticket_stubs/2024_385_Mr_Big.jpg" TargetMode="External"/><Relationship Id="rId1542" Type="http://schemas.openxmlformats.org/officeDocument/2006/relationships/hyperlink" Target="https://randude.com/shows/Limp_Bizkit/" TargetMode="External"/><Relationship Id="rId912" Type="http://schemas.openxmlformats.org/officeDocument/2006/relationships/hyperlink" Target="http://randude.com/shows/ticket_stubs/2022_266_thru_270_Cruise_to_the_Edge.jpg" TargetMode="External"/><Relationship Id="rId41" Type="http://schemas.openxmlformats.org/officeDocument/2006/relationships/hyperlink" Target="http://randude.com/shows/ticket_stubs/1993_028_Metallica.jpg" TargetMode="External"/><Relationship Id="rId1402" Type="http://schemas.openxmlformats.org/officeDocument/2006/relationships/hyperlink" Target="https://randude.com/shows/Claustrofobia/" TargetMode="External"/><Relationship Id="rId1707" Type="http://schemas.openxmlformats.org/officeDocument/2006/relationships/hyperlink" Target="https://randude.com/shows/Steelheart_2026/" TargetMode="External"/><Relationship Id="rId190" Type="http://schemas.openxmlformats.org/officeDocument/2006/relationships/hyperlink" Target="http://randude.com/shows/setlists/hatebreed_2011.jpg" TargetMode="External"/><Relationship Id="rId288" Type="http://schemas.openxmlformats.org/officeDocument/2006/relationships/hyperlink" Target="http://randude.com/shows/Dying_Fetus/" TargetMode="External"/><Relationship Id="rId495" Type="http://schemas.openxmlformats.org/officeDocument/2006/relationships/hyperlink" Target="http://randude.com/shows/Weird_Al_2016/" TargetMode="External"/><Relationship Id="rId148" Type="http://schemas.openxmlformats.org/officeDocument/2006/relationships/hyperlink" Target="http://randude.com/shows/Lamb_of_God/" TargetMode="External"/><Relationship Id="rId355" Type="http://schemas.openxmlformats.org/officeDocument/2006/relationships/hyperlink" Target="http://randude.com/shows/Massacre/" TargetMode="External"/><Relationship Id="rId562" Type="http://schemas.openxmlformats.org/officeDocument/2006/relationships/hyperlink" Target="http://www.randude.com/shows/setlists/2017_190_Primus.jpg" TargetMode="External"/><Relationship Id="rId1192" Type="http://schemas.openxmlformats.org/officeDocument/2006/relationships/hyperlink" Target="https://randude.com/shows/God_Forbid/" TargetMode="External"/><Relationship Id="rId215" Type="http://schemas.openxmlformats.org/officeDocument/2006/relationships/hyperlink" Target="http://randude.com/shows/5_Finger_Death_Punch_2013/" TargetMode="External"/><Relationship Id="rId422" Type="http://schemas.openxmlformats.org/officeDocument/2006/relationships/hyperlink" Target="http://randude.com/shows/setlists/2015_152_Exodus.jpg" TargetMode="External"/><Relationship Id="rId867" Type="http://schemas.openxmlformats.org/officeDocument/2006/relationships/hyperlink" Target="http://randude.com/shows/setlists/2019_214_The_Iron_Maidens.jpg" TargetMode="External"/><Relationship Id="rId1052" Type="http://schemas.openxmlformats.org/officeDocument/2006/relationships/hyperlink" Target="https://randude.com/shows/Umphreys_McGee/" TargetMode="External"/><Relationship Id="rId1497" Type="http://schemas.openxmlformats.org/officeDocument/2006/relationships/hyperlink" Target="https://randude.com/shows/ticket_stubs/2025_434_CTTE_pre_party.jpg" TargetMode="External"/><Relationship Id="rId727" Type="http://schemas.openxmlformats.org/officeDocument/2006/relationships/hyperlink" Target="http://randude.com/shows/setlists/2018_204_Lamb_of_God.jpg" TargetMode="External"/><Relationship Id="rId934" Type="http://schemas.openxmlformats.org/officeDocument/2006/relationships/hyperlink" Target="http://randude.com/shows/ticket_stubs/2022_274_Girls_Rock_St_Pete.jpg" TargetMode="External"/><Relationship Id="rId1357" Type="http://schemas.openxmlformats.org/officeDocument/2006/relationships/hyperlink" Target="https://randude.com/shows/setlists/2024_388_Pantera.jpg" TargetMode="External"/><Relationship Id="rId1564" Type="http://schemas.openxmlformats.org/officeDocument/2006/relationships/hyperlink" Target="https://randude.com/shows/setlists/2025_452_Bloodywood.jpg" TargetMode="External"/><Relationship Id="rId63" Type="http://schemas.openxmlformats.org/officeDocument/2006/relationships/hyperlink" Target="http://randude.com/shows/ticket_stubs/2010_072_Slayer.jpg" TargetMode="External"/><Relationship Id="rId1217" Type="http://schemas.openxmlformats.org/officeDocument/2006/relationships/hyperlink" Target="https://randude.com/shows/setlists/2023_347_Joe_Bonamassa.jpg" TargetMode="External"/><Relationship Id="rId1424" Type="http://schemas.openxmlformats.org/officeDocument/2006/relationships/hyperlink" Target="https://randude.com/shows/Dead_Heat/" TargetMode="External"/><Relationship Id="rId1631" Type="http://schemas.openxmlformats.org/officeDocument/2006/relationships/hyperlink" Target="https://randude.com/shows/Plush_2025/" TargetMode="External"/><Relationship Id="rId1729" Type="http://schemas.openxmlformats.org/officeDocument/2006/relationships/hyperlink" Target="https://randude.com/shows/ticket_stubs/2026_503-507_MORC_2026_room_key.jpg" TargetMode="External"/><Relationship Id="rId377" Type="http://schemas.openxmlformats.org/officeDocument/2006/relationships/hyperlink" Target="http://randude.com/shows/setlists/2015_141_Steve_Miller_Band.jpg" TargetMode="External"/><Relationship Id="rId584" Type="http://schemas.openxmlformats.org/officeDocument/2006/relationships/hyperlink" Target="http://randude.com/shows/ticket_stubs/2021_249_Dokken.jpg" TargetMode="External"/><Relationship Id="rId5" Type="http://schemas.openxmlformats.org/officeDocument/2006/relationships/hyperlink" Target="http://randude.com/shows/setlists/slayer_2010.jpg" TargetMode="External"/><Relationship Id="rId237" Type="http://schemas.openxmlformats.org/officeDocument/2006/relationships/hyperlink" Target="http://randude.com/shows/Megadeth/" TargetMode="External"/><Relationship Id="rId791" Type="http://schemas.openxmlformats.org/officeDocument/2006/relationships/hyperlink" Target="http://randude.com/shows/Gojira_2021_cell/" TargetMode="External"/><Relationship Id="rId889" Type="http://schemas.openxmlformats.org/officeDocument/2006/relationships/hyperlink" Target="http://randude.com/shows/ticket_stubs/2022_256_thru_260_Monsters_of_Rock_Cruise_room_key.jpg" TargetMode="External"/><Relationship Id="rId1074" Type="http://schemas.openxmlformats.org/officeDocument/2006/relationships/hyperlink" Target="https://randude.com/shows/ticket_stubs/2023_308_thru_312_Monsters_of_Rock_Cruise.jpg" TargetMode="External"/><Relationship Id="rId444" Type="http://schemas.openxmlformats.org/officeDocument/2006/relationships/hyperlink" Target="http://randude.com/shows/Ghost/" TargetMode="External"/><Relationship Id="rId651" Type="http://schemas.openxmlformats.org/officeDocument/2006/relationships/hyperlink" Target="http://randude.com/shows/ticket_stubs/2018_205_Styx_photo_pass.jpg" TargetMode="External"/><Relationship Id="rId749" Type="http://schemas.openxmlformats.org/officeDocument/2006/relationships/hyperlink" Target="http://randude.com/shows/Theory_of_a_Dead_Man/" TargetMode="External"/><Relationship Id="rId1281" Type="http://schemas.openxmlformats.org/officeDocument/2006/relationships/hyperlink" Target="https://randude.com/shows/ticket_stubs/2024_360_thru_364_Monsters_of_Rock_Cruise_media.jpg" TargetMode="External"/><Relationship Id="rId1379" Type="http://schemas.openxmlformats.org/officeDocument/2006/relationships/hyperlink" Target="https://randude.com/shows/ticket_stubs/2024_392-393_Monsters_on_the_Mounatain_media.jpg" TargetMode="External"/><Relationship Id="rId1586" Type="http://schemas.openxmlformats.org/officeDocument/2006/relationships/hyperlink" Target="https://randude.com/shows/setlists/2025_455_Suicidal_Tendencies.jpg" TargetMode="External"/><Relationship Id="rId304" Type="http://schemas.openxmlformats.org/officeDocument/2006/relationships/hyperlink" Target="http://randude.com/shows/Motley_Crue/" TargetMode="External"/><Relationship Id="rId511" Type="http://schemas.openxmlformats.org/officeDocument/2006/relationships/hyperlink" Target="http://randude.com/shows/Cheap_Trick/" TargetMode="External"/><Relationship Id="rId609" Type="http://schemas.openxmlformats.org/officeDocument/2006/relationships/hyperlink" Target="http://randude.com/shows/ticket_stubs/2020_234_thru_238_Monsters_of_Rock_Cruise_media.jpg" TargetMode="External"/><Relationship Id="rId956" Type="http://schemas.openxmlformats.org/officeDocument/2006/relationships/hyperlink" Target="http://randude.com/shows/ticket_stubs/2022_280_The_Iron_Maidens_photo.jpg" TargetMode="External"/><Relationship Id="rId1141" Type="http://schemas.openxmlformats.org/officeDocument/2006/relationships/hyperlink" Target="https://randude.com/shows/Mudvayne/" TargetMode="External"/><Relationship Id="rId1239" Type="http://schemas.openxmlformats.org/officeDocument/2006/relationships/hyperlink" Target="https://randude.com/shows/ticket_stubs/2024_354_Tesla.jpg" TargetMode="External"/><Relationship Id="rId85" Type="http://schemas.openxmlformats.org/officeDocument/2006/relationships/hyperlink" Target="http://randude.com/shows/ticket_stubs/2003_054_Genitorturers.jpg" TargetMode="External"/><Relationship Id="rId816" Type="http://schemas.openxmlformats.org/officeDocument/2006/relationships/hyperlink" Target="http://randude.com/shows/Slipknot_2019/" TargetMode="External"/><Relationship Id="rId1001" Type="http://schemas.openxmlformats.org/officeDocument/2006/relationships/hyperlink" Target="http://randude.com/shows/Jinjer_2022/" TargetMode="External"/><Relationship Id="rId1446" Type="http://schemas.openxmlformats.org/officeDocument/2006/relationships/hyperlink" Target="https://randude.com/shows/ticket_stubs/2024_416_Bret_Michaels.jpg" TargetMode="External"/><Relationship Id="rId1653" Type="http://schemas.openxmlformats.org/officeDocument/2006/relationships/hyperlink" Target="https://randude.com/shows/All_Time_Low/" TargetMode="External"/><Relationship Id="rId1306" Type="http://schemas.openxmlformats.org/officeDocument/2006/relationships/hyperlink" Target="https://randude.com/shows/Y&amp;T_2024/" TargetMode="External"/><Relationship Id="rId1513" Type="http://schemas.openxmlformats.org/officeDocument/2006/relationships/hyperlink" Target="https://randude.com/shows/The_BellRays/" TargetMode="External"/><Relationship Id="rId1720" Type="http://schemas.openxmlformats.org/officeDocument/2006/relationships/hyperlink" Target="https://randude.com/shows/ticket_stubs/2026_503-507_MORC_2026_media.jpg" TargetMode="External"/><Relationship Id="rId12" Type="http://schemas.openxmlformats.org/officeDocument/2006/relationships/hyperlink" Target="http://randude.com/shows/setlists/queensryche_2011.jpg" TargetMode="External"/><Relationship Id="rId161" Type="http://schemas.openxmlformats.org/officeDocument/2006/relationships/hyperlink" Target="http://randude.com/shows/Bon_Jovi/" TargetMode="External"/><Relationship Id="rId399" Type="http://schemas.openxmlformats.org/officeDocument/2006/relationships/hyperlink" Target="http://randude.com/shows/setlists/2015_147_Def_Leppard.jpg" TargetMode="External"/><Relationship Id="rId259" Type="http://schemas.openxmlformats.org/officeDocument/2006/relationships/hyperlink" Target="http://randude.com/shows/ticket_stubs/2014_117_Korn.jpg" TargetMode="External"/><Relationship Id="rId466" Type="http://schemas.openxmlformats.org/officeDocument/2006/relationships/hyperlink" Target="http://randude.com/shows/The_Cult/" TargetMode="External"/><Relationship Id="rId673" Type="http://schemas.openxmlformats.org/officeDocument/2006/relationships/hyperlink" Target="http://randude.com/shows/ticket_stubs/2017_192_Hatebreed.jpg" TargetMode="External"/><Relationship Id="rId880" Type="http://schemas.openxmlformats.org/officeDocument/2006/relationships/hyperlink" Target="http://randude.com/shows/Metallica_Vegas/" TargetMode="External"/><Relationship Id="rId1096" Type="http://schemas.openxmlformats.org/officeDocument/2006/relationships/hyperlink" Target="https://randude.com/shows/ticket_stubs/2023_320_Dream_Theater_photo.jpg" TargetMode="External"/><Relationship Id="rId119" Type="http://schemas.openxmlformats.org/officeDocument/2006/relationships/hyperlink" Target="http://randude.com/shows/Chris_Cornell/" TargetMode="External"/><Relationship Id="rId326" Type="http://schemas.openxmlformats.org/officeDocument/2006/relationships/hyperlink" Target="http://randude.com/shows/Heart/" TargetMode="External"/><Relationship Id="rId533" Type="http://schemas.openxmlformats.org/officeDocument/2006/relationships/hyperlink" Target="http://randude.com/shows/setlists/2017_179_Crowbar.jpg" TargetMode="External"/><Relationship Id="rId978" Type="http://schemas.openxmlformats.org/officeDocument/2006/relationships/hyperlink" Target="http://randude.com/shows/Armored_Saint/" TargetMode="External"/><Relationship Id="rId1163" Type="http://schemas.openxmlformats.org/officeDocument/2006/relationships/hyperlink" Target="https://randude.com/shows/setlists/2023_331_Alice_Cooper.jpg" TargetMode="External"/><Relationship Id="rId1370" Type="http://schemas.openxmlformats.org/officeDocument/2006/relationships/hyperlink" Target="http://randude.com/shows/" TargetMode="External"/><Relationship Id="rId740" Type="http://schemas.openxmlformats.org/officeDocument/2006/relationships/hyperlink" Target="http://randude.com/shows/setlists/2018_193_Corrosion_of_Conformity.jpg" TargetMode="External"/><Relationship Id="rId838" Type="http://schemas.openxmlformats.org/officeDocument/2006/relationships/hyperlink" Target="http://randude.com/shows/Steel_Panther/" TargetMode="External"/><Relationship Id="rId1023" Type="http://schemas.openxmlformats.org/officeDocument/2006/relationships/hyperlink" Target="http://randude.com/shows/" TargetMode="External"/><Relationship Id="rId1468" Type="http://schemas.openxmlformats.org/officeDocument/2006/relationships/hyperlink" Target="https://randude.com/shows/Municipal_Waste_2025/" TargetMode="External"/><Relationship Id="rId1675" Type="http://schemas.openxmlformats.org/officeDocument/2006/relationships/hyperlink" Target="https://randude.com/shows/ticket_stubs/2026_484_Jackyl.jpg" TargetMode="External"/><Relationship Id="rId600" Type="http://schemas.openxmlformats.org/officeDocument/2006/relationships/hyperlink" Target="http://randude.com/shows/ticket_stubs/2020_234_thru_238_Monsters_of_Rock_Cruise_room_card.jpg" TargetMode="External"/><Relationship Id="rId1230" Type="http://schemas.openxmlformats.org/officeDocument/2006/relationships/hyperlink" Target="https://randude.com/shows/Tesla_2024/" TargetMode="External"/><Relationship Id="rId1328" Type="http://schemas.openxmlformats.org/officeDocument/2006/relationships/hyperlink" Target="https://randude.com/shows/Shawn_Kyle/" TargetMode="External"/><Relationship Id="rId1535" Type="http://schemas.openxmlformats.org/officeDocument/2006/relationships/hyperlink" Target="https://randude.com/shows/setlists/2025_448_Styx.jpg" TargetMode="External"/><Relationship Id="rId905" Type="http://schemas.openxmlformats.org/officeDocument/2006/relationships/hyperlink" Target="http://randude.com/shows/ticket_stubs/2022_266_thru_270_Cruise_to_the_Edge_room_key.jpg" TargetMode="External"/><Relationship Id="rId34" Type="http://schemas.openxmlformats.org/officeDocument/2006/relationships/hyperlink" Target="http://randude.com/shows/ticket_stubs/2011_076_Iron_Maiden.jpg" TargetMode="External"/><Relationship Id="rId1602" Type="http://schemas.openxmlformats.org/officeDocument/2006/relationships/hyperlink" Target="https://randude.com/shows/setlists/2025_457_Stephen_Marley.jpg" TargetMode="External"/><Relationship Id="rId183" Type="http://schemas.openxmlformats.org/officeDocument/2006/relationships/hyperlink" Target="http://randude.com/shows/setlists/rolling_stones_1989.jpg" TargetMode="External"/><Relationship Id="rId390" Type="http://schemas.openxmlformats.org/officeDocument/2006/relationships/hyperlink" Target="http://randude.com/shows/setlists/2015_145_Volbeat.jpg" TargetMode="External"/><Relationship Id="rId250" Type="http://schemas.openxmlformats.org/officeDocument/2006/relationships/hyperlink" Target="http://randude.com/shows/ticket_stubs/2014_116_Avenged_Sevenfold.jpg" TargetMode="External"/><Relationship Id="rId488" Type="http://schemas.openxmlformats.org/officeDocument/2006/relationships/hyperlink" Target="http://randude.com/shows/ticket_stubs/2016_169_Scorpions.jpg" TargetMode="External"/><Relationship Id="rId695" Type="http://schemas.openxmlformats.org/officeDocument/2006/relationships/hyperlink" Target="http://randude.com/shows/setlists/2019_231_Chevelle.jpg" TargetMode="External"/><Relationship Id="rId110" Type="http://schemas.openxmlformats.org/officeDocument/2006/relationships/hyperlink" Target="http://www.randude.com/shows/Genitorturers/6-13-03/" TargetMode="External"/><Relationship Id="rId348" Type="http://schemas.openxmlformats.org/officeDocument/2006/relationships/hyperlink" Target="http://randude.com/shows/Slayer_2014/" TargetMode="External"/><Relationship Id="rId555" Type="http://schemas.openxmlformats.org/officeDocument/2006/relationships/hyperlink" Target="http://www.randude.com/shows/setlists/2017_185_Paul_McCartney.jpg" TargetMode="External"/><Relationship Id="rId762" Type="http://schemas.openxmlformats.org/officeDocument/2006/relationships/hyperlink" Target="http://randude.com/shows/" TargetMode="External"/><Relationship Id="rId1185" Type="http://schemas.openxmlformats.org/officeDocument/2006/relationships/hyperlink" Target="https://randude.com/shows/ticket_stubs/2023_335_Nerd_Halen.jpg" TargetMode="External"/><Relationship Id="rId1392" Type="http://schemas.openxmlformats.org/officeDocument/2006/relationships/hyperlink" Target="http://randude.com/shows/setlists/" TargetMode="External"/><Relationship Id="rId208" Type="http://schemas.openxmlformats.org/officeDocument/2006/relationships/hyperlink" Target="http://randude.com/shows/setlists/mastodon_2013.jpg" TargetMode="External"/><Relationship Id="rId415" Type="http://schemas.openxmlformats.org/officeDocument/2006/relationships/hyperlink" Target="http://randude.com/shows/setlists/2015_150_Weird_Al.jpg" TargetMode="External"/><Relationship Id="rId622" Type="http://schemas.openxmlformats.org/officeDocument/2006/relationships/hyperlink" Target="http://randude.com/shows/ticket_stubs/2019_225_Bowling_for_Soup_photo.jpg" TargetMode="External"/><Relationship Id="rId1045" Type="http://schemas.openxmlformats.org/officeDocument/2006/relationships/hyperlink" Target="https://randude.com/shows/Crobot_2023/" TargetMode="External"/><Relationship Id="rId1252" Type="http://schemas.openxmlformats.org/officeDocument/2006/relationships/hyperlink" Target="https://randude.com/shows/Invent_Animate/" TargetMode="External"/><Relationship Id="rId1697" Type="http://schemas.openxmlformats.org/officeDocument/2006/relationships/hyperlink" Target="https://randude.com/shows/ticket_stubs/2026_492_thru_495_Cruise_to_the_Edge_room_key.jpg" TargetMode="External"/><Relationship Id="rId927" Type="http://schemas.openxmlformats.org/officeDocument/2006/relationships/hyperlink" Target="http://randude.com/shows/setlists/2022_273_Poison.jpg" TargetMode="External"/><Relationship Id="rId1112" Type="http://schemas.openxmlformats.org/officeDocument/2006/relationships/hyperlink" Target="https://randude.com/shows/Robin_Taylor_Zander/" TargetMode="External"/><Relationship Id="rId1557" Type="http://schemas.openxmlformats.org/officeDocument/2006/relationships/hyperlink" Target="https://randude.com/shows/Bloodywood/" TargetMode="External"/><Relationship Id="rId56" Type="http://schemas.openxmlformats.org/officeDocument/2006/relationships/hyperlink" Target="http://randude.com/shows/ticket_stubs/2010_073_Roger_Waters.jpg" TargetMode="External"/><Relationship Id="rId1417" Type="http://schemas.openxmlformats.org/officeDocument/2006/relationships/hyperlink" Target="https://randude.com/shows/Judiciary/" TargetMode="External"/><Relationship Id="rId1624" Type="http://schemas.openxmlformats.org/officeDocument/2006/relationships/hyperlink" Target="https://randude.com/shows/ticket_stubs/2025_466_Falling_in_Reverse.jpg" TargetMode="External"/><Relationship Id="rId272" Type="http://schemas.openxmlformats.org/officeDocument/2006/relationships/hyperlink" Target="http://randude.com/shows/Seether/" TargetMode="External"/><Relationship Id="rId577" Type="http://schemas.openxmlformats.org/officeDocument/2006/relationships/hyperlink" Target="http://www.randude.com/shows/Volbeat_2017/" TargetMode="External"/><Relationship Id="rId132" Type="http://schemas.openxmlformats.org/officeDocument/2006/relationships/hyperlink" Target="http://randude.com/shows/setlists/jon_olivia_2012.jpg" TargetMode="External"/><Relationship Id="rId784" Type="http://schemas.openxmlformats.org/officeDocument/2006/relationships/hyperlink" Target="http://randude.com/shows/Bad_Marriage/" TargetMode="External"/><Relationship Id="rId991" Type="http://schemas.openxmlformats.org/officeDocument/2006/relationships/hyperlink" Target="http://randude.com/shows/setlists/2022_289_W.A.S.P.jpg" TargetMode="External"/><Relationship Id="rId1067" Type="http://schemas.openxmlformats.org/officeDocument/2006/relationships/hyperlink" Target="https://randude.com/shows/ticket_stubs/2023_308_thru_312_Monsters_of_Rock_Cruise_photo.jpg" TargetMode="External"/><Relationship Id="rId437" Type="http://schemas.openxmlformats.org/officeDocument/2006/relationships/hyperlink" Target="http://randude.com/shows/Hatebreed_MB_Day3/" TargetMode="External"/><Relationship Id="rId644" Type="http://schemas.openxmlformats.org/officeDocument/2006/relationships/hyperlink" Target="http://randude.com/shows/ticket_stubs/2018_210_Steel_Panther.jpg" TargetMode="External"/><Relationship Id="rId851" Type="http://schemas.openxmlformats.org/officeDocument/2006/relationships/hyperlink" Target="http://randude.com/shows/Jackyl/" TargetMode="External"/><Relationship Id="rId1274" Type="http://schemas.openxmlformats.org/officeDocument/2006/relationships/hyperlink" Target="http://randude.com/shows/setlists/" TargetMode="External"/><Relationship Id="rId1481" Type="http://schemas.openxmlformats.org/officeDocument/2006/relationships/hyperlink" Target="https://randude.com/shows/Lynch_Mob_2025/" TargetMode="External"/><Relationship Id="rId1579" Type="http://schemas.openxmlformats.org/officeDocument/2006/relationships/hyperlink" Target="https://randude.com/shows/setlists/2025_453_Puddles_Pitty_Party.jpg" TargetMode="External"/><Relationship Id="rId504" Type="http://schemas.openxmlformats.org/officeDocument/2006/relationships/hyperlink" Target="http://randude.com/shows/Volbeat_2016/" TargetMode="External"/><Relationship Id="rId711" Type="http://schemas.openxmlformats.org/officeDocument/2006/relationships/hyperlink" Target="http://randude.com/shows/setlists/2019_223_Cannibal_Corpse.jpg" TargetMode="External"/><Relationship Id="rId949" Type="http://schemas.openxmlformats.org/officeDocument/2006/relationships/hyperlink" Target="http://randude.com/shows/setlists/2022_276_Black_Label_Society.jpg" TargetMode="External"/><Relationship Id="rId1134" Type="http://schemas.openxmlformats.org/officeDocument/2006/relationships/hyperlink" Target="https://randude.com/shows/Butcher_Babies_2023/" TargetMode="External"/><Relationship Id="rId1341" Type="http://schemas.openxmlformats.org/officeDocument/2006/relationships/hyperlink" Target="https://randude.com/shows/Wang_Chung/" TargetMode="External"/><Relationship Id="rId78" Type="http://schemas.openxmlformats.org/officeDocument/2006/relationships/hyperlink" Target="http://randude.com/shows/ticket_stubs/1995_033_Genitorturers.jpg" TargetMode="External"/><Relationship Id="rId809" Type="http://schemas.openxmlformats.org/officeDocument/2006/relationships/hyperlink" Target="http://randude.com/shows/Volbeat_2019/" TargetMode="External"/><Relationship Id="rId1201" Type="http://schemas.openxmlformats.org/officeDocument/2006/relationships/hyperlink" Target="https://randude.com/shows/setlists/2023_337_George_Thorogood.jpg" TargetMode="External"/><Relationship Id="rId1439" Type="http://schemas.openxmlformats.org/officeDocument/2006/relationships/hyperlink" Target="https://randude.com/shows/Sound_&amp;_Shape/" TargetMode="External"/><Relationship Id="rId1646" Type="http://schemas.openxmlformats.org/officeDocument/2006/relationships/hyperlink" Target="https://randude.com/shows/Richie_Kotzen_2025/" TargetMode="External"/><Relationship Id="rId1506" Type="http://schemas.openxmlformats.org/officeDocument/2006/relationships/hyperlink" Target="https://randude.com/shows/setlists/2025_443_Billy_Idol.jpg" TargetMode="External"/><Relationship Id="rId1713" Type="http://schemas.openxmlformats.org/officeDocument/2006/relationships/hyperlink" Target="https://randude.com/shows/Animals_as_Leaders_2026/" TargetMode="External"/><Relationship Id="rId294" Type="http://schemas.openxmlformats.org/officeDocument/2006/relationships/hyperlink" Target="http://randude.com/shows/setlists/nine_inch_nails_2014.jpg" TargetMode="External"/><Relationship Id="rId154" Type="http://schemas.openxmlformats.org/officeDocument/2006/relationships/hyperlink" Target="http://randude.com/shows/setlists/devin_townsend_project_2013.jpg" TargetMode="External"/><Relationship Id="rId361" Type="http://schemas.openxmlformats.org/officeDocument/2006/relationships/hyperlink" Target="http://randude.com/shows/setlists/2014_131_Sevendust.jpg" TargetMode="External"/><Relationship Id="rId599" Type="http://schemas.openxmlformats.org/officeDocument/2006/relationships/hyperlink" Target="http://randude.com/shows/ticket_stubs/2020_239_Joe_Bonamassa.jpg" TargetMode="External"/><Relationship Id="rId459" Type="http://schemas.openxmlformats.org/officeDocument/2006/relationships/hyperlink" Target="http://randude.com/shows/Big_&amp;_Rich/" TargetMode="External"/><Relationship Id="rId666" Type="http://schemas.openxmlformats.org/officeDocument/2006/relationships/hyperlink" Target="http://randude.com/shows/ticket_stubs/2018_195_thru_199_Monsters_of_Rock_Cruise.jpg" TargetMode="External"/><Relationship Id="rId873" Type="http://schemas.openxmlformats.org/officeDocument/2006/relationships/hyperlink" Target="http://randude.com/shows/Suicide_Silence/" TargetMode="External"/><Relationship Id="rId1089" Type="http://schemas.openxmlformats.org/officeDocument/2006/relationships/hyperlink" Target="https://randude.com/shows/ticket_stubs/2023_315_Helloween_photo.jpg" TargetMode="External"/><Relationship Id="rId1296" Type="http://schemas.openxmlformats.org/officeDocument/2006/relationships/hyperlink" Target="https://randude.com/shows/Saxon_2024/" TargetMode="External"/><Relationship Id="rId221" Type="http://schemas.openxmlformats.org/officeDocument/2006/relationships/hyperlink" Target="http://randude.com/shows/setlists/zz_top_2013.jpg" TargetMode="External"/><Relationship Id="rId319" Type="http://schemas.openxmlformats.org/officeDocument/2006/relationships/hyperlink" Target="http://randude.com/shows/ticket_stubs/2014_130_Sevendust.jpg" TargetMode="External"/><Relationship Id="rId526" Type="http://schemas.openxmlformats.org/officeDocument/2006/relationships/hyperlink" Target="http://randude.com/shows/Trans_Sibearin_Orchestra_2016/" TargetMode="External"/><Relationship Id="rId1156" Type="http://schemas.openxmlformats.org/officeDocument/2006/relationships/hyperlink" Target="https://randude.com/shows/Ministry/" TargetMode="External"/><Relationship Id="rId1363" Type="http://schemas.openxmlformats.org/officeDocument/2006/relationships/hyperlink" Target="https://randude.com/shows/REO_Speedwagon_2024/" TargetMode="External"/><Relationship Id="rId733" Type="http://schemas.openxmlformats.org/officeDocument/2006/relationships/hyperlink" Target="http://randude.com/shows/setlists/2018_203_Behemoth.jpg" TargetMode="External"/><Relationship Id="rId940" Type="http://schemas.openxmlformats.org/officeDocument/2006/relationships/hyperlink" Target="http://randude.com/shows/LA_Guns_2022/" TargetMode="External"/><Relationship Id="rId1016" Type="http://schemas.openxmlformats.org/officeDocument/2006/relationships/hyperlink" Target="https://randude.com/shows/ticket_stubs/2023_292_thru_296_On_the_Blue_Cruise.jpg" TargetMode="External"/><Relationship Id="rId1570" Type="http://schemas.openxmlformats.org/officeDocument/2006/relationships/hyperlink" Target="https://randude.com/shows/ticket_stubs/2025_453_Weird_Al.jpg" TargetMode="External"/><Relationship Id="rId1668" Type="http://schemas.openxmlformats.org/officeDocument/2006/relationships/hyperlink" Target="https://randude.com/shows/ticket_stubs/2025_481_Queensryche_photo.jpg" TargetMode="External"/><Relationship Id="rId800" Type="http://schemas.openxmlformats.org/officeDocument/2006/relationships/hyperlink" Target="http://randude.com/shows/Pop_Evil_2018_acoustic/" TargetMode="External"/><Relationship Id="rId1223" Type="http://schemas.openxmlformats.org/officeDocument/2006/relationships/hyperlink" Target="https://randude.com/shows/The_Iron_Maidens_2023_Denver/" TargetMode="External"/><Relationship Id="rId1430" Type="http://schemas.openxmlformats.org/officeDocument/2006/relationships/hyperlink" Target="https://randude.com/shows/Scotty_Austin/" TargetMode="External"/><Relationship Id="rId1528" Type="http://schemas.openxmlformats.org/officeDocument/2006/relationships/hyperlink" Target="https://randude.com/shows/ticket_stubs/2025_447_Rick_Springfield_photo.jpg" TargetMode="External"/><Relationship Id="rId1735" Type="http://schemas.openxmlformats.org/officeDocument/2006/relationships/hyperlink" Target="https://randude.com/shows/ticket_stubs/2026_511_Bush_photo.jpg" TargetMode="External"/><Relationship Id="rId27" Type="http://schemas.openxmlformats.org/officeDocument/2006/relationships/hyperlink" Target="http://randude.com/shows/ticket_stubs/1992_026_Black_Crowes.jpg" TargetMode="External"/><Relationship Id="rId176" Type="http://schemas.openxmlformats.org/officeDocument/2006/relationships/hyperlink" Target="http://randude.com/shows/Pop_Evil/" TargetMode="External"/><Relationship Id="rId383" Type="http://schemas.openxmlformats.org/officeDocument/2006/relationships/hyperlink" Target="http://randude.com/shows/setlists/2015_144_Babymetal.jpg" TargetMode="External"/><Relationship Id="rId590" Type="http://schemas.openxmlformats.org/officeDocument/2006/relationships/hyperlink" Target="http://randude.com/shows/ticket_stubs/2021_244_REO_Speedwagon_photo.jpg" TargetMode="External"/><Relationship Id="rId243" Type="http://schemas.openxmlformats.org/officeDocument/2006/relationships/hyperlink" Target="http://randude.com/shows/setlists/enslaved_2014.jpg" TargetMode="External"/><Relationship Id="rId450" Type="http://schemas.openxmlformats.org/officeDocument/2006/relationships/hyperlink" Target="http://randude.com/shows/setlists/2016_159_3Teeth.jpg" TargetMode="External"/><Relationship Id="rId688" Type="http://schemas.openxmlformats.org/officeDocument/2006/relationships/hyperlink" Target="http://randude.com/shows/setlists/2021_244_REO_Speedwagon.jpg" TargetMode="External"/><Relationship Id="rId895" Type="http://schemas.openxmlformats.org/officeDocument/2006/relationships/hyperlink" Target="http://randude.com/shows/setlists/2022_263_Whitechapel.jpg" TargetMode="External"/><Relationship Id="rId1080" Type="http://schemas.openxmlformats.org/officeDocument/2006/relationships/hyperlink" Target="http://randude.com/shows/" TargetMode="External"/><Relationship Id="rId103" Type="http://schemas.openxmlformats.org/officeDocument/2006/relationships/hyperlink" Target="http://www.randude.com/shows/Genitorturers/11-06-09_Ritz_ybor/originals/" TargetMode="External"/><Relationship Id="rId310" Type="http://schemas.openxmlformats.org/officeDocument/2006/relationships/hyperlink" Target="http://randude.com/shows/ticket_stubs/2014_134_Death.jpg" TargetMode="External"/><Relationship Id="rId548" Type="http://schemas.openxmlformats.org/officeDocument/2006/relationships/hyperlink" Target="http://www.randude.com/shows/setlists/2017_182_Ghost.jpg" TargetMode="External"/><Relationship Id="rId755" Type="http://schemas.openxmlformats.org/officeDocument/2006/relationships/hyperlink" Target="http://randude.com/shows/Corrosion_of_Conformity_MB_Day2/" TargetMode="External"/><Relationship Id="rId962" Type="http://schemas.openxmlformats.org/officeDocument/2006/relationships/hyperlink" Target="http://randude.com/shows/setlists/2022_281_Death_Angel.jpg" TargetMode="External"/><Relationship Id="rId1178" Type="http://schemas.openxmlformats.org/officeDocument/2006/relationships/hyperlink" Target="https://randude.com/shows/setlists/2023_334_Hatebreed.jpg" TargetMode="External"/><Relationship Id="rId1385" Type="http://schemas.openxmlformats.org/officeDocument/2006/relationships/hyperlink" Target="https://randude.com/shows/ticket_stubs/2024_395_Miles_Schon_Journey_Experience_photo.jpg" TargetMode="External"/><Relationship Id="rId1592" Type="http://schemas.openxmlformats.org/officeDocument/2006/relationships/hyperlink" Target="https://randude.com/shows/setlists/2025_440_Air_Supply.jpg" TargetMode="External"/><Relationship Id="rId91" Type="http://schemas.openxmlformats.org/officeDocument/2006/relationships/hyperlink" Target="http://randude.com/shows/5_Finger_Death_Punch_2011/" TargetMode="External"/><Relationship Id="rId408" Type="http://schemas.openxmlformats.org/officeDocument/2006/relationships/hyperlink" Target="http://randude.com/shows/ticket_stubs/2015_149_Slipknot.jpg" TargetMode="External"/><Relationship Id="rId615" Type="http://schemas.openxmlformats.org/officeDocument/2006/relationships/hyperlink" Target="http://randude.com/shows/ticket_stubs/2019_229_Tesla_photo.jpg" TargetMode="External"/><Relationship Id="rId822" Type="http://schemas.openxmlformats.org/officeDocument/2006/relationships/hyperlink" Target="http://randude.com/shows/Damon_Johnson/" TargetMode="External"/><Relationship Id="rId1038" Type="http://schemas.openxmlformats.org/officeDocument/2006/relationships/hyperlink" Target="https://randude.com/shows/ticket_stubs/2023_301_Dropkick_Murphys.jpg" TargetMode="External"/><Relationship Id="rId1245" Type="http://schemas.openxmlformats.org/officeDocument/2006/relationships/hyperlink" Target="https://randude.com/shows/setlists/2024_356_Lamb_of_God.jpg" TargetMode="External"/><Relationship Id="rId1452" Type="http://schemas.openxmlformats.org/officeDocument/2006/relationships/hyperlink" Target="https://randude.com/shows/Zebra_2024/" TargetMode="External"/><Relationship Id="rId1105" Type="http://schemas.openxmlformats.org/officeDocument/2006/relationships/hyperlink" Target="https://randude.com/shows/setlists/2023_316_Avatar.jpg" TargetMode="External"/><Relationship Id="rId1312" Type="http://schemas.openxmlformats.org/officeDocument/2006/relationships/hyperlink" Target="https://randude.com/shows/Queensryche_2024/" TargetMode="External"/><Relationship Id="rId49" Type="http://schemas.openxmlformats.org/officeDocument/2006/relationships/hyperlink" Target="http://randude.com/shows/ticket_stubs/1992_024_Ozzy.jpg" TargetMode="External"/><Relationship Id="rId1617" Type="http://schemas.openxmlformats.org/officeDocument/2006/relationships/hyperlink" Target="https://randude.com/shows/ticket_stubs/2025_462_Volbeat_photo.jpg" TargetMode="External"/><Relationship Id="rId198" Type="http://schemas.openxmlformats.org/officeDocument/2006/relationships/hyperlink" Target="http://randude.com/shows/Billy_Idol/" TargetMode="External"/><Relationship Id="rId265" Type="http://schemas.openxmlformats.org/officeDocument/2006/relationships/hyperlink" Target="http://randude.com/shows/Volbeat_2014/" TargetMode="External"/><Relationship Id="rId472" Type="http://schemas.openxmlformats.org/officeDocument/2006/relationships/hyperlink" Target="http://randude.com/shows/ticket_stubs/2016_167_Chevelle.jpg" TargetMode="External"/><Relationship Id="rId125" Type="http://schemas.openxmlformats.org/officeDocument/2006/relationships/hyperlink" Target="http://randude.com/shows/Slipknot/" TargetMode="External"/><Relationship Id="rId332" Type="http://schemas.openxmlformats.org/officeDocument/2006/relationships/hyperlink" Target="http://randude.com/shows/setlists/starship_2014.jpg" TargetMode="External"/><Relationship Id="rId777" Type="http://schemas.openxmlformats.org/officeDocument/2006/relationships/hyperlink" Target="http://randude.com/shows/Behemoth_2018_Chicago/" TargetMode="External"/><Relationship Id="rId984" Type="http://schemas.openxmlformats.org/officeDocument/2006/relationships/hyperlink" Target="http://randude.com/shows/Black_Anvil/" TargetMode="External"/><Relationship Id="rId637" Type="http://schemas.openxmlformats.org/officeDocument/2006/relationships/hyperlink" Target="http://randude.com/shows/ticket_stubs/2019_215_thru_219_Monsters_of_Rock_Cruise__media.jpg" TargetMode="External"/><Relationship Id="rId844" Type="http://schemas.openxmlformats.org/officeDocument/2006/relationships/hyperlink" Target="http://randude.com/shows/Hatebreed_2017/" TargetMode="External"/><Relationship Id="rId1267" Type="http://schemas.openxmlformats.org/officeDocument/2006/relationships/hyperlink" Target="https://randude.com/shows/setlists/2024_373_Joe_Satriani.jpg" TargetMode="External"/><Relationship Id="rId1474" Type="http://schemas.openxmlformats.org/officeDocument/2006/relationships/hyperlink" Target="https://randude.com/shows/Rod_Stewart/" TargetMode="External"/><Relationship Id="rId1681" Type="http://schemas.openxmlformats.org/officeDocument/2006/relationships/hyperlink" Target="https://randude.com/shows/Doobie/" TargetMode="External"/><Relationship Id="rId276" Type="http://schemas.openxmlformats.org/officeDocument/2006/relationships/hyperlink" Target="http://randude.com/shows/Black_Label_Society/" TargetMode="External"/><Relationship Id="rId483" Type="http://schemas.openxmlformats.org/officeDocument/2006/relationships/hyperlink" Target="http://randude.com/shows/setlists/2016_168_Sevendust.jpg" TargetMode="External"/><Relationship Id="rId690" Type="http://schemas.openxmlformats.org/officeDocument/2006/relationships/hyperlink" Target="http://randude.com/shows/setlists/2021_242_Joe_Bonamassa.jpg" TargetMode="External"/><Relationship Id="rId704" Type="http://schemas.openxmlformats.org/officeDocument/2006/relationships/hyperlink" Target="http://randude.com/shows/setlists/2019_227_Ted_Nugent.jpg" TargetMode="External"/><Relationship Id="rId911" Type="http://schemas.openxmlformats.org/officeDocument/2006/relationships/hyperlink" Target="http://randude.com/shows/ticket_stubs/2022_266_thru_270_Cruise_to_the_Edge.jpg" TargetMode="External"/><Relationship Id="rId1127" Type="http://schemas.openxmlformats.org/officeDocument/2006/relationships/hyperlink" Target="https://randude.com/shows/ticket_stubs/2023_325_Buckcherry_photo.jpg" TargetMode="External"/><Relationship Id="rId1334" Type="http://schemas.openxmlformats.org/officeDocument/2006/relationships/hyperlink" Target="https://randude.com/shows/Robin_Taylor_Zander_2024/" TargetMode="External"/><Relationship Id="rId1541" Type="http://schemas.openxmlformats.org/officeDocument/2006/relationships/hyperlink" Target="https://randude.com/shows/Metallica_2025_Tampa_night1/" TargetMode="External"/><Relationship Id="rId40" Type="http://schemas.openxmlformats.org/officeDocument/2006/relationships/hyperlink" Target="http://randude.com/shows/ticket_stubs/1989_012_Metallica.jpg" TargetMode="External"/><Relationship Id="rId136" Type="http://schemas.openxmlformats.org/officeDocument/2006/relationships/hyperlink" Target="http://randude.com/shows/setlists/black_crowes_1992.jpg" TargetMode="External"/><Relationship Id="rId343" Type="http://schemas.openxmlformats.org/officeDocument/2006/relationships/hyperlink" Target="http://randude.com/shows/setlists/tesla_1992.jpg" TargetMode="External"/><Relationship Id="rId550" Type="http://schemas.openxmlformats.org/officeDocument/2006/relationships/hyperlink" Target="http://www.randude.com/shows/setlists/2017_182_Iron_Maiden.jpg" TargetMode="External"/><Relationship Id="rId788" Type="http://schemas.openxmlformats.org/officeDocument/2006/relationships/hyperlink" Target="http://randude.com/shows/Iron_Maiden_2019/" TargetMode="External"/><Relationship Id="rId995" Type="http://schemas.openxmlformats.org/officeDocument/2006/relationships/hyperlink" Target="http://randude.com/shows/setlists/2022_290_Immolation.jpg" TargetMode="External"/><Relationship Id="rId1180" Type="http://schemas.openxmlformats.org/officeDocument/2006/relationships/hyperlink" Target="https://randude.com/shows/ticket_stubs/2023_334_Hatebreed.jpg" TargetMode="External"/><Relationship Id="rId1401" Type="http://schemas.openxmlformats.org/officeDocument/2006/relationships/hyperlink" Target="https://randude.com/shows/Agnostic_Front/" TargetMode="External"/><Relationship Id="rId1639" Type="http://schemas.openxmlformats.org/officeDocument/2006/relationships/hyperlink" Target="https://randude.com/shows/ticket_stubs/2025_467_thru_471_On_the_Blue_Cruise_room_key.jpg" TargetMode="External"/><Relationship Id="rId203" Type="http://schemas.openxmlformats.org/officeDocument/2006/relationships/hyperlink" Target="http://randude.com/shows/setlists/black_sabbath_2013.jpg" TargetMode="External"/><Relationship Id="rId648" Type="http://schemas.openxmlformats.org/officeDocument/2006/relationships/hyperlink" Target="http://randude.com/shows/ticket_stubs/2018_207_Pop_Evil.jpg" TargetMode="External"/><Relationship Id="rId855" Type="http://schemas.openxmlformats.org/officeDocument/2006/relationships/hyperlink" Target="http://randude.com/shows/Black_Dhalia_Murder/" TargetMode="External"/><Relationship Id="rId1040" Type="http://schemas.openxmlformats.org/officeDocument/2006/relationships/hyperlink" Target="https://randude.com/shows/ticket_stubs/2023_302_Steel_Panther_photo.jpg" TargetMode="External"/><Relationship Id="rId1278" Type="http://schemas.openxmlformats.org/officeDocument/2006/relationships/hyperlink" Target="https://randude.com/shows/ticket_stubs/2024_360_thru_364_Monsters_of_Rock_Cruise_production.jpg" TargetMode="External"/><Relationship Id="rId1485" Type="http://schemas.openxmlformats.org/officeDocument/2006/relationships/hyperlink" Target="https://randude.com/shows/Taylor_Dayne/" TargetMode="External"/><Relationship Id="rId1692" Type="http://schemas.openxmlformats.org/officeDocument/2006/relationships/hyperlink" Target="https://randude.com/shows/Cheap_Trick_2026/" TargetMode="External"/><Relationship Id="rId1706" Type="http://schemas.openxmlformats.org/officeDocument/2006/relationships/hyperlink" Target="https://randude.com/shows/Orbit_Culture_2026/" TargetMode="External"/><Relationship Id="rId287" Type="http://schemas.openxmlformats.org/officeDocument/2006/relationships/hyperlink" Target="http://randude.com/shows/Morbid_Angel_2014/" TargetMode="External"/><Relationship Id="rId410" Type="http://schemas.openxmlformats.org/officeDocument/2006/relationships/hyperlink" Target="http://randude.com/shows/Lamb_of_God_2015/" TargetMode="External"/><Relationship Id="rId494" Type="http://schemas.openxmlformats.org/officeDocument/2006/relationships/hyperlink" Target="http://randude.com/shows/setlists/2016_170_Weird_Al.jpg" TargetMode="External"/><Relationship Id="rId508" Type="http://schemas.openxmlformats.org/officeDocument/2006/relationships/hyperlink" Target="http://randude.com/shows/setlists/2016_173_Cheap_Trick.jpg" TargetMode="External"/><Relationship Id="rId715" Type="http://schemas.openxmlformats.org/officeDocument/2006/relationships/hyperlink" Target="http://randude.com/shows/setlists/2018_211_Queensryche.jpg" TargetMode="External"/><Relationship Id="rId922" Type="http://schemas.openxmlformats.org/officeDocument/2006/relationships/hyperlink" Target="http://randude.com/shows/setlists/" TargetMode="External"/><Relationship Id="rId1138" Type="http://schemas.openxmlformats.org/officeDocument/2006/relationships/hyperlink" Target="https://randude.com/shows/Gunshine/" TargetMode="External"/><Relationship Id="rId1345" Type="http://schemas.openxmlformats.org/officeDocument/2006/relationships/hyperlink" Target="https://randude.com/shows/setlists/2024_386_Wang_Chung.jpg" TargetMode="External"/><Relationship Id="rId1552" Type="http://schemas.openxmlformats.org/officeDocument/2006/relationships/hyperlink" Target="https://randude.com/shows/Suicidal_Tendencies_2025/" TargetMode="External"/><Relationship Id="rId147" Type="http://schemas.openxmlformats.org/officeDocument/2006/relationships/hyperlink" Target="http://randude.com/shows/ticket_stubs/2012_093_Lamb_of_God.jpg" TargetMode="External"/><Relationship Id="rId354" Type="http://schemas.openxmlformats.org/officeDocument/2006/relationships/hyperlink" Target="http://randude.com/shows/Obituary/" TargetMode="External"/><Relationship Id="rId799" Type="http://schemas.openxmlformats.org/officeDocument/2006/relationships/hyperlink" Target="http://randude.com/shows/REO_Speedwagon/" TargetMode="External"/><Relationship Id="rId1191" Type="http://schemas.openxmlformats.org/officeDocument/2006/relationships/hyperlink" Target="https://randude.com/shows/Damon_Fowler/" TargetMode="External"/><Relationship Id="rId1205" Type="http://schemas.openxmlformats.org/officeDocument/2006/relationships/hyperlink" Target="https://randude.com/shows/The_Iron_Maidens_2023/" TargetMode="External"/><Relationship Id="rId51" Type="http://schemas.openxmlformats.org/officeDocument/2006/relationships/hyperlink" Target="http://randude.com/shows/ticket_stubs/2003_053_Pearl_Jam.jpg" TargetMode="External"/><Relationship Id="rId561" Type="http://schemas.openxmlformats.org/officeDocument/2006/relationships/hyperlink" Target="http://www.randude.com/shows/setlists/2017_189_Zakk_Sabbath.jpg" TargetMode="External"/><Relationship Id="rId659" Type="http://schemas.openxmlformats.org/officeDocument/2006/relationships/hyperlink" Target="http://randude.com/shows/ticket_stubs/2018_200_The_Iron_Maidens.jpg" TargetMode="External"/><Relationship Id="rId866" Type="http://schemas.openxmlformats.org/officeDocument/2006/relationships/hyperlink" Target="http://randude.com/shows/setlists/2011_080_Weird_Al.jpg" TargetMode="External"/><Relationship Id="rId1289" Type="http://schemas.openxmlformats.org/officeDocument/2006/relationships/hyperlink" Target="https://randude.com/shows/setlists/2024_359_Y&amp;T.jpg" TargetMode="External"/><Relationship Id="rId1412" Type="http://schemas.openxmlformats.org/officeDocument/2006/relationships/hyperlink" Target="https://randude.com/shows/Bodysnatcher/" TargetMode="External"/><Relationship Id="rId1496" Type="http://schemas.openxmlformats.org/officeDocument/2006/relationships/hyperlink" Target="https://randude.com/shows/ticket_stubs/2025_427_thru_431_Monsters_of_Rock_Cruise_guest.jpg" TargetMode="External"/><Relationship Id="rId1717" Type="http://schemas.openxmlformats.org/officeDocument/2006/relationships/hyperlink" Target="https://randude.com/shows/ticket_stubs/2026_508_Bill_Murray_photo.jpg" TargetMode="External"/><Relationship Id="rId214" Type="http://schemas.openxmlformats.org/officeDocument/2006/relationships/hyperlink" Target="http://randude.com/shows/Mastodon/" TargetMode="External"/><Relationship Id="rId298" Type="http://schemas.openxmlformats.org/officeDocument/2006/relationships/hyperlink" Target="http://randude.com/shows/Soundgarden/" TargetMode="External"/><Relationship Id="rId421" Type="http://schemas.openxmlformats.org/officeDocument/2006/relationships/hyperlink" Target="http://randude.com/shows/setlists/2015_152_Corrosion_of_Conformity.jpg" TargetMode="External"/><Relationship Id="rId519" Type="http://schemas.openxmlformats.org/officeDocument/2006/relationships/hyperlink" Target="http://randude.com/shows/Death_Angel/" TargetMode="External"/><Relationship Id="rId1051" Type="http://schemas.openxmlformats.org/officeDocument/2006/relationships/hyperlink" Target="https://randude.com/shows/setlists/2023_303_The_Winery_Dogs.jpg" TargetMode="External"/><Relationship Id="rId1149" Type="http://schemas.openxmlformats.org/officeDocument/2006/relationships/hyperlink" Target="https://randude.com/shows/Metallica_trip_NJ_2023/" TargetMode="External"/><Relationship Id="rId1356" Type="http://schemas.openxmlformats.org/officeDocument/2006/relationships/hyperlink" Target="https://randude.com/shows/setlists/2024_388_Mammoth_WVH.jpg" TargetMode="External"/><Relationship Id="rId158" Type="http://schemas.openxmlformats.org/officeDocument/2006/relationships/hyperlink" Target="http://randude.com/shows/Steppenwolf/" TargetMode="External"/><Relationship Id="rId726" Type="http://schemas.openxmlformats.org/officeDocument/2006/relationships/hyperlink" Target="http://randude.com/shows/setlists/2018_204_Slayer.jpg" TargetMode="External"/><Relationship Id="rId933" Type="http://schemas.openxmlformats.org/officeDocument/2006/relationships/hyperlink" Target="http://randude.com/shows/Def_Leppard_2022/" TargetMode="External"/><Relationship Id="rId1009" Type="http://schemas.openxmlformats.org/officeDocument/2006/relationships/hyperlink" Target="https://randude.com/shows/ticket_stubs/2023_292_thru_296_On_the_Blue_Cruise_room_key.jpg" TargetMode="External"/><Relationship Id="rId1563" Type="http://schemas.openxmlformats.org/officeDocument/2006/relationships/hyperlink" Target="https://randude.com/shows/setlists/2025_452_Black_Veil_Brides.jpg" TargetMode="External"/><Relationship Id="rId62" Type="http://schemas.openxmlformats.org/officeDocument/2006/relationships/hyperlink" Target="http://randude.com/shows/ticket_stubs/2002_047_Slayer.jpg" TargetMode="External"/><Relationship Id="rId365" Type="http://schemas.openxmlformats.org/officeDocument/2006/relationships/hyperlink" Target="http://randude.com/shows/Cannibal_Corpse/" TargetMode="External"/><Relationship Id="rId572" Type="http://schemas.openxmlformats.org/officeDocument/2006/relationships/hyperlink" Target="http://www.randude.com/shows/Queensryche_2017/" TargetMode="External"/><Relationship Id="rId1216" Type="http://schemas.openxmlformats.org/officeDocument/2006/relationships/hyperlink" Target="https://randude.com/shows/setlists/2023_344_Queensryche.jpg" TargetMode="External"/><Relationship Id="rId1423" Type="http://schemas.openxmlformats.org/officeDocument/2006/relationships/hyperlink" Target="https://randude.com/shows/ticket_stubs/2024_407_King_Diamond.jpg" TargetMode="External"/><Relationship Id="rId1630" Type="http://schemas.openxmlformats.org/officeDocument/2006/relationships/hyperlink" Target="https://randude.com/shows/Evanescence/" TargetMode="External"/><Relationship Id="rId225" Type="http://schemas.openxmlformats.org/officeDocument/2006/relationships/hyperlink" Target="http://randude.com/shows/ticket_stubs/2013_108_Korn.jpg" TargetMode="External"/><Relationship Id="rId432" Type="http://schemas.openxmlformats.org/officeDocument/2006/relationships/hyperlink" Target="http://randude.com/shows/Corrosion_of_Conformity_MB_Day2/" TargetMode="External"/><Relationship Id="rId877" Type="http://schemas.openxmlformats.org/officeDocument/2006/relationships/hyperlink" Target="http://randude.com/shows/" TargetMode="External"/><Relationship Id="rId1062" Type="http://schemas.openxmlformats.org/officeDocument/2006/relationships/hyperlink" Target="https://randude.com/shows/Jackyl_2023/" TargetMode="External"/><Relationship Id="rId1728" Type="http://schemas.openxmlformats.org/officeDocument/2006/relationships/hyperlink" Target="https://randude.com/shows/ticket_stubs/2026_503-507_MORC_2026_room_key.jpg" TargetMode="External"/><Relationship Id="rId737" Type="http://schemas.openxmlformats.org/officeDocument/2006/relationships/hyperlink" Target="http://randude.com/shows/setlists/2017_192_Dying_Fetus.jpg" TargetMode="External"/><Relationship Id="rId944" Type="http://schemas.openxmlformats.org/officeDocument/2006/relationships/hyperlink" Target="http://randude.com/shows/Black_Label_Society_2022/" TargetMode="External"/><Relationship Id="rId1367" Type="http://schemas.openxmlformats.org/officeDocument/2006/relationships/hyperlink" Target="https://randude.com/shows/setlists/2024_391_Train.jpg" TargetMode="External"/><Relationship Id="rId1574" Type="http://schemas.openxmlformats.org/officeDocument/2006/relationships/hyperlink" Target="https://randude.com/shows/ticket_stubs/2025_456_Carnifex_photo.jpg" TargetMode="External"/><Relationship Id="rId73" Type="http://schemas.openxmlformats.org/officeDocument/2006/relationships/hyperlink" Target="http://randude.com/shows/ticket_stubs/2011_078_Volbeat.jpg" TargetMode="External"/><Relationship Id="rId169" Type="http://schemas.openxmlformats.org/officeDocument/2006/relationships/hyperlink" Target="http://randude.com/shows/ticket_stubs/2013_099_Opeth.jpg" TargetMode="External"/><Relationship Id="rId376" Type="http://schemas.openxmlformats.org/officeDocument/2006/relationships/hyperlink" Target="http://randude.com/shows/setlists/2015_141_Journey.jpg" TargetMode="External"/><Relationship Id="rId583" Type="http://schemas.openxmlformats.org/officeDocument/2006/relationships/hyperlink" Target="http://randude.com/shows/ticket_stubs/2021_249_Dokken_photo.jpg" TargetMode="External"/><Relationship Id="rId790" Type="http://schemas.openxmlformats.org/officeDocument/2006/relationships/hyperlink" Target="http://randude.com/shows/Havok/" TargetMode="External"/><Relationship Id="rId804" Type="http://schemas.openxmlformats.org/officeDocument/2006/relationships/hyperlink" Target="http://randude.com/shows/Metallica_2021/" TargetMode="External"/><Relationship Id="rId1227" Type="http://schemas.openxmlformats.org/officeDocument/2006/relationships/hyperlink" Target="https://randude.com/shows/Styx_2023/" TargetMode="External"/><Relationship Id="rId1434" Type="http://schemas.openxmlformats.org/officeDocument/2006/relationships/hyperlink" Target="https://randude.com/shows/Firehouse_2024/" TargetMode="External"/><Relationship Id="rId1641" Type="http://schemas.openxmlformats.org/officeDocument/2006/relationships/hyperlink" Target="https://randude.com/shows/ticket_stubs/2025_467_thru_471_On_the_Blue_Cruise_room_key.jpg" TargetMode="External"/><Relationship Id="rId4" Type="http://schemas.openxmlformats.org/officeDocument/2006/relationships/hyperlink" Target="http://randude.com/shows/setlists/metallica_2009.jpg" TargetMode="External"/><Relationship Id="rId236" Type="http://schemas.openxmlformats.org/officeDocument/2006/relationships/hyperlink" Target="http://randude.com/shows/Genitorturers/11-30-13_State_theater/" TargetMode="External"/><Relationship Id="rId443" Type="http://schemas.openxmlformats.org/officeDocument/2006/relationships/hyperlink" Target="http://randude.com/shows/Kyng_MB_Day4/" TargetMode="External"/><Relationship Id="rId650" Type="http://schemas.openxmlformats.org/officeDocument/2006/relationships/hyperlink" Target="http://randude.com/shows/ticket_stubs/2018_206_White_Chapel.jpg" TargetMode="External"/><Relationship Id="rId888" Type="http://schemas.openxmlformats.org/officeDocument/2006/relationships/hyperlink" Target="http://randude.com/shows/ticket_stubs/2022_256_thru_260_Monsters_of_Rock_Cruise_room_key.jpg" TargetMode="External"/><Relationship Id="rId1073" Type="http://schemas.openxmlformats.org/officeDocument/2006/relationships/hyperlink" Target="https://randude.com/shows/ticket_stubs/2023_308_thru_312_Monsters_of_Rock_Cruise.jpg" TargetMode="External"/><Relationship Id="rId1280" Type="http://schemas.openxmlformats.org/officeDocument/2006/relationships/hyperlink" Target="https://randude.com/shows/ticket_stubs/2024_366_thru_370_Cruise_to_the_Edge_production.jpg" TargetMode="External"/><Relationship Id="rId1501" Type="http://schemas.openxmlformats.org/officeDocument/2006/relationships/hyperlink" Target="https://randude.com/shows/ticket_stubs/2025_435_thru_439_Cruise_to_the_Edge_room_key.jpg" TargetMode="External"/><Relationship Id="rId1739" Type="http://schemas.openxmlformats.org/officeDocument/2006/relationships/vmlDrawing" Target="../drawings/vmlDrawing1.vml"/><Relationship Id="rId303" Type="http://schemas.openxmlformats.org/officeDocument/2006/relationships/hyperlink" Target="http://randude.com/shows/setlists/motley_crue_2014.jpg" TargetMode="External"/><Relationship Id="rId748" Type="http://schemas.openxmlformats.org/officeDocument/2006/relationships/hyperlink" Target="http://randude.com/shows/Theory_of_a_Dead_Man/" TargetMode="External"/><Relationship Id="rId955" Type="http://schemas.openxmlformats.org/officeDocument/2006/relationships/hyperlink" Target="http://randude.com/shows/ticket_stubs/2022_280_The_Iron_Maidens.jpg" TargetMode="External"/><Relationship Id="rId1140" Type="http://schemas.openxmlformats.org/officeDocument/2006/relationships/hyperlink" Target="https://randude.com/shows/NonPoint/" TargetMode="External"/><Relationship Id="rId1378" Type="http://schemas.openxmlformats.org/officeDocument/2006/relationships/hyperlink" Target="https://randude.com/shows/ticket_stubs/2024_391_Train_photo.jpg" TargetMode="External"/><Relationship Id="rId1585" Type="http://schemas.openxmlformats.org/officeDocument/2006/relationships/hyperlink" Target="https://randude.com/shows/setlists/2025_455_Pantera.jpg" TargetMode="External"/><Relationship Id="rId84" Type="http://schemas.openxmlformats.org/officeDocument/2006/relationships/hyperlink" Target="http://randude.com/shows/ticket_stubs/1994_030_Genitorturers.jpg" TargetMode="External"/><Relationship Id="rId387" Type="http://schemas.openxmlformats.org/officeDocument/2006/relationships/hyperlink" Target="http://randude.com/shows/ticket_stubs/2015_146_Rush.jpg" TargetMode="External"/><Relationship Id="rId510" Type="http://schemas.openxmlformats.org/officeDocument/2006/relationships/hyperlink" Target="http://randude.com/shows/Joan_Jett_2016/" TargetMode="External"/><Relationship Id="rId594" Type="http://schemas.openxmlformats.org/officeDocument/2006/relationships/hyperlink" Target="http://randude.com/shows/ticket_stubs/2021_242_Joe_Bonamassa.jpg" TargetMode="External"/><Relationship Id="rId608" Type="http://schemas.openxmlformats.org/officeDocument/2006/relationships/hyperlink" Target="http://randude.com/shows/ticket_stubs/2020_234_thru_238_Monsters_of_Rock_Cruise_media.jpg" TargetMode="External"/><Relationship Id="rId815" Type="http://schemas.openxmlformats.org/officeDocument/2006/relationships/hyperlink" Target="http://randude.com/shows/Spite/" TargetMode="External"/><Relationship Id="rId1238" Type="http://schemas.openxmlformats.org/officeDocument/2006/relationships/hyperlink" Target="https://randude.com/shows/setlists/2024_353_Zakk_Sabbath.jpg" TargetMode="External"/><Relationship Id="rId1445" Type="http://schemas.openxmlformats.org/officeDocument/2006/relationships/hyperlink" Target="https://randude.com/shows/ticket_stubs/2024_417_Trans-Siberian_Orchestra.jpg" TargetMode="External"/><Relationship Id="rId1652" Type="http://schemas.openxmlformats.org/officeDocument/2006/relationships/hyperlink" Target="https://randude.com/shows/ticket_stubs/2025_478_Dogma.jpg" TargetMode="External"/><Relationship Id="rId247" Type="http://schemas.openxmlformats.org/officeDocument/2006/relationships/hyperlink" Target="http://randude.com/shows/ticket_stubs/2014_113_Jim_Florentine.jpg" TargetMode="External"/><Relationship Id="rId899" Type="http://schemas.openxmlformats.org/officeDocument/2006/relationships/hyperlink" Target="http://randude.com/shows/Tesla_2022/" TargetMode="External"/><Relationship Id="rId1000" Type="http://schemas.openxmlformats.org/officeDocument/2006/relationships/hyperlink" Target="http://randude.com/shows/ticket_stubs/2022_291_Jinjer.jpg" TargetMode="External"/><Relationship Id="rId1084" Type="http://schemas.openxmlformats.org/officeDocument/2006/relationships/hyperlink" Target="https://randude.com/shows/setlists/2023_319_Pistols_at_Dawn.jpg" TargetMode="External"/><Relationship Id="rId1305" Type="http://schemas.openxmlformats.org/officeDocument/2006/relationships/hyperlink" Target="https://randude.com/shows/Hardcore_Superstar%20_2024/" TargetMode="External"/><Relationship Id="rId107" Type="http://schemas.openxmlformats.org/officeDocument/2006/relationships/hyperlink" Target="http://www.randude.com/shows/Genitorturers/11-27-04/" TargetMode="External"/><Relationship Id="rId454" Type="http://schemas.openxmlformats.org/officeDocument/2006/relationships/hyperlink" Target="http://randude.com/shows/ticket_stubs/2016_161_Iron_Maiden.jpg" TargetMode="External"/><Relationship Id="rId661" Type="http://schemas.openxmlformats.org/officeDocument/2006/relationships/hyperlink" Target="http://randude.com/shows/ticket_stubs/2018_195_thru_199_Monsters_of_Rock_Cruise.jpg" TargetMode="External"/><Relationship Id="rId759" Type="http://schemas.openxmlformats.org/officeDocument/2006/relationships/hyperlink" Target="http://randude.com/shows/Sevendust_2016/" TargetMode="External"/><Relationship Id="rId966" Type="http://schemas.openxmlformats.org/officeDocument/2006/relationships/hyperlink" Target="http://randude.com/shows/ticket_stubs/2022_281_Testament_photo.jpg" TargetMode="External"/><Relationship Id="rId1291" Type="http://schemas.openxmlformats.org/officeDocument/2006/relationships/hyperlink" Target="http://randude.com/shows/" TargetMode="External"/><Relationship Id="rId1389" Type="http://schemas.openxmlformats.org/officeDocument/2006/relationships/hyperlink" Target="https://randude.com/shows/ticket_stubs/2024_397-398_ProgPower_USA_photo.jpg" TargetMode="External"/><Relationship Id="rId1512" Type="http://schemas.openxmlformats.org/officeDocument/2006/relationships/hyperlink" Target="https://randude.com/shows/The_Dammed/" TargetMode="External"/><Relationship Id="rId1596" Type="http://schemas.openxmlformats.org/officeDocument/2006/relationships/hyperlink" Target="https://randude.com/shows/Escuela_Grind/" TargetMode="External"/><Relationship Id="rId11" Type="http://schemas.openxmlformats.org/officeDocument/2006/relationships/hyperlink" Target="http://randude.com/shows/setlists/pearl_jam_2003.jpg" TargetMode="External"/><Relationship Id="rId314" Type="http://schemas.openxmlformats.org/officeDocument/2006/relationships/hyperlink" Target="http://randude.com/shows/setlists/volbeat_2014_orlando.jpg" TargetMode="External"/><Relationship Id="rId398" Type="http://schemas.openxmlformats.org/officeDocument/2006/relationships/hyperlink" Target="http://randude.com/shows/Styx/" TargetMode="External"/><Relationship Id="rId521" Type="http://schemas.openxmlformats.org/officeDocument/2006/relationships/hyperlink" Target="http://randude.com/shows/ticket_stubs/2016_175_Genitorturers.jpg" TargetMode="External"/><Relationship Id="rId619" Type="http://schemas.openxmlformats.org/officeDocument/2006/relationships/hyperlink" Target="http://randude.com/shows/ticket_stubs/2019_227_Ted_Nugent_photo.jpg" TargetMode="External"/><Relationship Id="rId1151" Type="http://schemas.openxmlformats.org/officeDocument/2006/relationships/hyperlink" Target="https://randude.com/shows/ticket_stubs/2023_330_Guns_n_Roses.jpg" TargetMode="External"/><Relationship Id="rId1249" Type="http://schemas.openxmlformats.org/officeDocument/2006/relationships/hyperlink" Target="https://randude.com/shows/Beartooth_2024/" TargetMode="External"/><Relationship Id="rId95" Type="http://schemas.openxmlformats.org/officeDocument/2006/relationships/hyperlink" Target="http://www.randude.com/shows/Joan_Jett/" TargetMode="External"/><Relationship Id="rId160" Type="http://schemas.openxmlformats.org/officeDocument/2006/relationships/hyperlink" Target="http://randude.com/shows/ticket_stubs/2013_097_Mushroomhead.jpg" TargetMode="External"/><Relationship Id="rId826" Type="http://schemas.openxmlformats.org/officeDocument/2006/relationships/hyperlink" Target="http://randude.com/shows/The_Midnight_Devils/" TargetMode="External"/><Relationship Id="rId1011" Type="http://schemas.openxmlformats.org/officeDocument/2006/relationships/hyperlink" Target="https://randude.com/shows/ticket_stubs/2023_292_thru_296_On_the_Blue_Cruise_room_key.jpg" TargetMode="External"/><Relationship Id="rId1109" Type="http://schemas.openxmlformats.org/officeDocument/2006/relationships/hyperlink" Target="https://randude.com/shows/setlists/2023_317_The_Cult.jpg" TargetMode="External"/><Relationship Id="rId1456" Type="http://schemas.openxmlformats.org/officeDocument/2006/relationships/hyperlink" Target="https://randude.com/shows/setlists/2025_419_Styx.jpg" TargetMode="External"/><Relationship Id="rId1663" Type="http://schemas.openxmlformats.org/officeDocument/2006/relationships/hyperlink" Target="https://randude.com/shows/ticket_stubs/2025_480_GWAR.jpg" TargetMode="External"/><Relationship Id="rId258" Type="http://schemas.openxmlformats.org/officeDocument/2006/relationships/hyperlink" Target="http://randude.com/shows/ticket_stubs/2014_120_Queen.jpg" TargetMode="External"/><Relationship Id="rId465" Type="http://schemas.openxmlformats.org/officeDocument/2006/relationships/hyperlink" Target="http://randude.com/shows/setlists/2016_165_The_Cult.jpg" TargetMode="External"/><Relationship Id="rId672" Type="http://schemas.openxmlformats.org/officeDocument/2006/relationships/hyperlink" Target="http://randude.com/shows/ticket_stubs/2018_193_Black_Label_Society.jpg" TargetMode="External"/><Relationship Id="rId1095" Type="http://schemas.openxmlformats.org/officeDocument/2006/relationships/hyperlink" Target="https://randude.com/shows/ticket_stubs/2023_320_Dream_Theater.jpg" TargetMode="External"/><Relationship Id="rId1316" Type="http://schemas.openxmlformats.org/officeDocument/2006/relationships/hyperlink" Target="https://randude.com/shows/ticket_stubs/2024_381_Queensryche_photo.jpg" TargetMode="External"/><Relationship Id="rId1523" Type="http://schemas.openxmlformats.org/officeDocument/2006/relationships/hyperlink" Target="https://randude.com/shows/The_Cruel_Intentions_2025_MORC_pre_party/" TargetMode="External"/><Relationship Id="rId1730" Type="http://schemas.openxmlformats.org/officeDocument/2006/relationships/hyperlink" Target="https://randude.com/shows/Bill_Murray_&amp;_His_Blood_Brothers/" TargetMode="External"/><Relationship Id="rId22" Type="http://schemas.openxmlformats.org/officeDocument/2006/relationships/hyperlink" Target="http://randude.com/shows/setlists/metallica_1989.jpg" TargetMode="External"/><Relationship Id="rId118" Type="http://schemas.openxmlformats.org/officeDocument/2006/relationships/hyperlink" Target="http://randude.com/shows/setlists/chris_cornell_2012.jpg" TargetMode="External"/><Relationship Id="rId325" Type="http://schemas.openxmlformats.org/officeDocument/2006/relationships/hyperlink" Target="http://randude.com/shows/ticket_stubs/2014_135_Trans-Siberian_Orchestra.jpg" TargetMode="External"/><Relationship Id="rId532" Type="http://schemas.openxmlformats.org/officeDocument/2006/relationships/hyperlink" Target="http://randude.com/shows/setlists/2017_179_Suicidal_Tendencies.jpg" TargetMode="External"/><Relationship Id="rId977" Type="http://schemas.openxmlformats.org/officeDocument/2006/relationships/hyperlink" Target="http://randude.com/shows/Scott_Stapp/" TargetMode="External"/><Relationship Id="rId1162" Type="http://schemas.openxmlformats.org/officeDocument/2006/relationships/hyperlink" Target="https://randude.com/shows/setlists/2023_330_Pretenders.jpg" TargetMode="External"/><Relationship Id="rId171" Type="http://schemas.openxmlformats.org/officeDocument/2006/relationships/hyperlink" Target="http://randude.com/shows/Opeth/" TargetMode="External"/><Relationship Id="rId837" Type="http://schemas.openxmlformats.org/officeDocument/2006/relationships/hyperlink" Target="http://randude.com/shows/Metallica_NC/" TargetMode="External"/><Relationship Id="rId1022" Type="http://schemas.openxmlformats.org/officeDocument/2006/relationships/hyperlink" Target="http://randude.com/shows/" TargetMode="External"/><Relationship Id="rId1467" Type="http://schemas.openxmlformats.org/officeDocument/2006/relationships/hyperlink" Target="https://randude.com/shows/Kerry_King/" TargetMode="External"/><Relationship Id="rId1674" Type="http://schemas.openxmlformats.org/officeDocument/2006/relationships/hyperlink" Target="https://randude.com/shows/ticket_stubs/2025_483_Trans_Siberian_Orchestra.jpg" TargetMode="External"/><Relationship Id="rId269" Type="http://schemas.openxmlformats.org/officeDocument/2006/relationships/hyperlink" Target="http://randude.com/shows/setlists/five_finger_death_punch_2014.jpg" TargetMode="External"/><Relationship Id="rId476" Type="http://schemas.openxmlformats.org/officeDocument/2006/relationships/hyperlink" Target="http://randude.com/shows/setlists/2016_167_Sick_Puppies.jpg" TargetMode="External"/><Relationship Id="rId683" Type="http://schemas.openxmlformats.org/officeDocument/2006/relationships/hyperlink" Target="http://randude.com/shows/setlists/2021_247_The_Dead_Daisies.jpg" TargetMode="External"/><Relationship Id="rId890" Type="http://schemas.openxmlformats.org/officeDocument/2006/relationships/hyperlink" Target="http://randude.com/shows/ticket_stubs/2022_256_thru_260_Monsters_of_Rock_Cruise_room_key.jpg" TargetMode="External"/><Relationship Id="rId904" Type="http://schemas.openxmlformats.org/officeDocument/2006/relationships/hyperlink" Target="http://randude.com/shows/setlists/2022_264_The_Cult.jpg" TargetMode="External"/><Relationship Id="rId1327" Type="http://schemas.openxmlformats.org/officeDocument/2006/relationships/hyperlink" Target="https://randude.com/shows/Siagon_Kick_2024/" TargetMode="External"/><Relationship Id="rId1534" Type="http://schemas.openxmlformats.org/officeDocument/2006/relationships/hyperlink" Target="https://randude.com/shows/setlists/2025_448_Kevin_Cronin.jpg" TargetMode="External"/><Relationship Id="rId33" Type="http://schemas.openxmlformats.org/officeDocument/2006/relationships/hyperlink" Target="http://randude.com/shows/ticket_stubs/1991_023_Guns_n_Roses.jpg" TargetMode="External"/><Relationship Id="rId129" Type="http://schemas.openxmlformats.org/officeDocument/2006/relationships/hyperlink" Target="http://randude.com/shows/setlists/slipknot_2012.jpg" TargetMode="External"/><Relationship Id="rId336" Type="http://schemas.openxmlformats.org/officeDocument/2006/relationships/hyperlink" Target="http://randude.com/shows/setlists/anthrax_1989.jpg" TargetMode="External"/><Relationship Id="rId543" Type="http://schemas.openxmlformats.org/officeDocument/2006/relationships/hyperlink" Target="http://www.randude.com/shows/ticket_stubs/2017_188_Slayer.jpg" TargetMode="External"/><Relationship Id="rId988" Type="http://schemas.openxmlformats.org/officeDocument/2006/relationships/hyperlink" Target="http://randude.com/shows/setlists/2022_288_Armored_Saint.jpg" TargetMode="External"/><Relationship Id="rId1173" Type="http://schemas.openxmlformats.org/officeDocument/2006/relationships/hyperlink" Target="https://randude.com/shows/setlists/2023_333_Lamb_of_God.jpg" TargetMode="External"/><Relationship Id="rId1380" Type="http://schemas.openxmlformats.org/officeDocument/2006/relationships/hyperlink" Target="https://randude.com/shows/ticket_stubs/2024_392-393_Monsters_on_the_Mounatain_media.jpg" TargetMode="External"/><Relationship Id="rId1601" Type="http://schemas.openxmlformats.org/officeDocument/2006/relationships/hyperlink" Target="https://randude.com/shows/Thirst/" TargetMode="External"/><Relationship Id="rId182" Type="http://schemas.openxmlformats.org/officeDocument/2006/relationships/hyperlink" Target="http://randude.com/shows/setlists/ozzy_1984.jpg" TargetMode="External"/><Relationship Id="rId403" Type="http://schemas.openxmlformats.org/officeDocument/2006/relationships/hyperlink" Target="http://randude.com/shows/Foreigner/" TargetMode="External"/><Relationship Id="rId750" Type="http://schemas.openxmlformats.org/officeDocument/2006/relationships/hyperlink" Target="http://randude.com/shows/Tribulation/" TargetMode="External"/><Relationship Id="rId848" Type="http://schemas.openxmlformats.org/officeDocument/2006/relationships/hyperlink" Target="http://randude.com/shows/Trans_Siberian_Orchestra_2018/" TargetMode="External"/><Relationship Id="rId1033" Type="http://schemas.openxmlformats.org/officeDocument/2006/relationships/hyperlink" Target="https://randude.com/shows/ticket_stubs/2023_299_Deep_Purple_photo.jpg" TargetMode="External"/><Relationship Id="rId1478" Type="http://schemas.openxmlformats.org/officeDocument/2006/relationships/hyperlink" Target="https://randude.com/shows/setlists/2025_423_Robin_Trower.jpg" TargetMode="External"/><Relationship Id="rId1685" Type="http://schemas.openxmlformats.org/officeDocument/2006/relationships/hyperlink" Target="https://randude.com/shows/Great_White_2026/" TargetMode="External"/><Relationship Id="rId487" Type="http://schemas.openxmlformats.org/officeDocument/2006/relationships/hyperlink" Target="http://randude.com/shows/Lamb_of_God_2016/" TargetMode="External"/><Relationship Id="rId610" Type="http://schemas.openxmlformats.org/officeDocument/2006/relationships/hyperlink" Target="http://randude.com/shows/ticket_stubs/2020_233_Queensryche_photo.jpg" TargetMode="External"/><Relationship Id="rId694" Type="http://schemas.openxmlformats.org/officeDocument/2006/relationships/hyperlink" Target="http://randude.com/shows/setlists/2020_233_Queensryche.jpg" TargetMode="External"/><Relationship Id="rId708" Type="http://schemas.openxmlformats.org/officeDocument/2006/relationships/hyperlink" Target="http://randude.com/shows/setlists/2019_213_Metallica.jpg" TargetMode="External"/><Relationship Id="rId915" Type="http://schemas.openxmlformats.org/officeDocument/2006/relationships/hyperlink" Target="http://randude.com/shows/ticket_stubs/2022_271_Jackyl_VIP.jpg" TargetMode="External"/><Relationship Id="rId1240" Type="http://schemas.openxmlformats.org/officeDocument/2006/relationships/hyperlink" Target="https://randude.com/shows/ticket_stubs/2024_354_Tesla_photo.jpg" TargetMode="External"/><Relationship Id="rId1338" Type="http://schemas.openxmlformats.org/officeDocument/2006/relationships/hyperlink" Target="https://randude.com/shows/Men_Without_Hats/" TargetMode="External"/><Relationship Id="rId1545" Type="http://schemas.openxmlformats.org/officeDocument/2006/relationships/hyperlink" Target="https://randude.com/shows/ticket_stubs/2025_450_Metallica_photo.jpg" TargetMode="External"/><Relationship Id="rId347" Type="http://schemas.openxmlformats.org/officeDocument/2006/relationships/hyperlink" Target="http://randude.com/shows/setlists/2014_133_Slayer.jpg" TargetMode="External"/><Relationship Id="rId999" Type="http://schemas.openxmlformats.org/officeDocument/2006/relationships/hyperlink" Target="http://randude.com/shows/ticket_stubs/2022_291_Jinjer_photo.jpg" TargetMode="External"/><Relationship Id="rId1100" Type="http://schemas.openxmlformats.org/officeDocument/2006/relationships/hyperlink" Target="https://randude.com/shows/Avatar_2023/" TargetMode="External"/><Relationship Id="rId1184" Type="http://schemas.openxmlformats.org/officeDocument/2006/relationships/hyperlink" Target="https://randude.com/shows/Vein_FM/" TargetMode="External"/><Relationship Id="rId1405" Type="http://schemas.openxmlformats.org/officeDocument/2006/relationships/hyperlink" Target="https://randude.com/shows/Sepultura/" TargetMode="External"/><Relationship Id="rId44" Type="http://schemas.openxmlformats.org/officeDocument/2006/relationships/hyperlink" Target="http://randude.com/shows/ticket_stubs/1987_007_Motley_Crue.jpg" TargetMode="External"/><Relationship Id="rId554" Type="http://schemas.openxmlformats.org/officeDocument/2006/relationships/hyperlink" Target="http://www.randude.com/shows/setlists/2017_184_Volbeat.jpg" TargetMode="External"/><Relationship Id="rId761" Type="http://schemas.openxmlformats.org/officeDocument/2006/relationships/hyperlink" Target="http://randude.com/shows/Slayer_soundcheck/" TargetMode="External"/><Relationship Id="rId859" Type="http://schemas.openxmlformats.org/officeDocument/2006/relationships/hyperlink" Target="http://randude.com/shows/setlists/1984_005_Ratt.jpg" TargetMode="External"/><Relationship Id="rId1391" Type="http://schemas.openxmlformats.org/officeDocument/2006/relationships/hyperlink" Target="https://randude.com/shows/ticket_stubs/2024_398_Pagans_Mind.jpg" TargetMode="External"/><Relationship Id="rId1489" Type="http://schemas.openxmlformats.org/officeDocument/2006/relationships/hyperlink" Target="https://randude.com/shows/ticket_stubs/2025_432_Foreigner.jpg" TargetMode="External"/><Relationship Id="rId1612" Type="http://schemas.openxmlformats.org/officeDocument/2006/relationships/hyperlink" Target="https://randude.com/shows/Halestorm_2025/" TargetMode="External"/><Relationship Id="rId1696" Type="http://schemas.openxmlformats.org/officeDocument/2006/relationships/hyperlink" Target="https://randude.com/shows/ticket_stubs/2026_492_thru_495_Cruise_to_the_Edge_room_key.jpg" TargetMode="External"/><Relationship Id="rId193" Type="http://schemas.openxmlformats.org/officeDocument/2006/relationships/hyperlink" Target="http://randude.com/shows/setlists/korn_2002.jpg" TargetMode="External"/><Relationship Id="rId207" Type="http://schemas.openxmlformats.org/officeDocument/2006/relationships/hyperlink" Target="http://randude.com/shows/setlists/five_finger_death_punch_2013.jpg" TargetMode="External"/><Relationship Id="rId414" Type="http://schemas.openxmlformats.org/officeDocument/2006/relationships/hyperlink" Target="http://randude.com/shows/setlists/2015_151_Van_Halen.jpg" TargetMode="External"/><Relationship Id="rId498" Type="http://schemas.openxmlformats.org/officeDocument/2006/relationships/hyperlink" Target="http://randude.com/shows/Chris_Cornell_2016/" TargetMode="External"/><Relationship Id="rId621" Type="http://schemas.openxmlformats.org/officeDocument/2006/relationships/hyperlink" Target="http://randude.com/shows/ticket_stubs/2019_226_Iron_Maiden.jpg" TargetMode="External"/><Relationship Id="rId1044" Type="http://schemas.openxmlformats.org/officeDocument/2006/relationships/hyperlink" Target="https://randude.com/shows/Steel_Panther_2023/" TargetMode="External"/><Relationship Id="rId1251" Type="http://schemas.openxmlformats.org/officeDocument/2006/relationships/hyperlink" Target="https://randude.com/shows/Sleep_Theory/" TargetMode="External"/><Relationship Id="rId1349" Type="http://schemas.openxmlformats.org/officeDocument/2006/relationships/hyperlink" Target="https://randude.com/shows/setlists/2024_388_Metallica.jpg" TargetMode="External"/><Relationship Id="rId260" Type="http://schemas.openxmlformats.org/officeDocument/2006/relationships/hyperlink" Target="http://randude.com/shows/setlists/black_stone_cherry_2014.jpg" TargetMode="External"/><Relationship Id="rId719" Type="http://schemas.openxmlformats.org/officeDocument/2006/relationships/hyperlink" Target="http://randude.com/shows/setlists/2018_209_Anthrax.jpg" TargetMode="External"/><Relationship Id="rId926" Type="http://schemas.openxmlformats.org/officeDocument/2006/relationships/hyperlink" Target="http://randude.com/shows/setlists/2022_273_Def_Leppard.jpg" TargetMode="External"/><Relationship Id="rId1111" Type="http://schemas.openxmlformats.org/officeDocument/2006/relationships/hyperlink" Target="https://randude.com/shows/Cheap_Trick_2023/" TargetMode="External"/><Relationship Id="rId1556" Type="http://schemas.openxmlformats.org/officeDocument/2006/relationships/hyperlink" Target="https://randude.com/shows/setlists/2025_451_Suicidal_Tendencies.jpg" TargetMode="External"/><Relationship Id="rId55" Type="http://schemas.openxmlformats.org/officeDocument/2006/relationships/hyperlink" Target="http://randude.com/shows/ticket_stubs/1991_022_Ratt.jpg" TargetMode="External"/><Relationship Id="rId120" Type="http://schemas.openxmlformats.org/officeDocument/2006/relationships/hyperlink" Target="http://randude.com/shows/ticket_stubs/2012_087_ZZ_Top.jpg" TargetMode="External"/><Relationship Id="rId358" Type="http://schemas.openxmlformats.org/officeDocument/2006/relationships/hyperlink" Target="http://randude.com/shows/setlists/2014_135_Massacre.jpg" TargetMode="External"/><Relationship Id="rId565" Type="http://schemas.openxmlformats.org/officeDocument/2006/relationships/hyperlink" Target="http://www.randude.com/shows/Ghost_2017_FL/" TargetMode="External"/><Relationship Id="rId772" Type="http://schemas.openxmlformats.org/officeDocument/2006/relationships/hyperlink" Target="http://randude.com/shows/Lamb_of_God_2018_Chicago/" TargetMode="External"/><Relationship Id="rId1195" Type="http://schemas.openxmlformats.org/officeDocument/2006/relationships/hyperlink" Target="https://randude.com/shows/Lions_at_the_Gate/" TargetMode="External"/><Relationship Id="rId1209" Type="http://schemas.openxmlformats.org/officeDocument/2006/relationships/hyperlink" Target="https://randude.com/shows/Withered/" TargetMode="External"/><Relationship Id="rId1416" Type="http://schemas.openxmlformats.org/officeDocument/2006/relationships/hyperlink" Target="https://randude.com/shows/Sylosis/" TargetMode="External"/><Relationship Id="rId1623" Type="http://schemas.openxmlformats.org/officeDocument/2006/relationships/hyperlink" Target="https://randude.com/shows/ticket_stubs/2025_465_Joey_Belladonna.jpg" TargetMode="External"/><Relationship Id="rId218" Type="http://schemas.openxmlformats.org/officeDocument/2006/relationships/hyperlink" Target="http://randude.com/shows/ticket_stubs/2013_105_Whitesnake.jpg" TargetMode="External"/><Relationship Id="rId425" Type="http://schemas.openxmlformats.org/officeDocument/2006/relationships/hyperlink" Target="http://randude.com/shows/Exodus_MB_Day1/" TargetMode="External"/><Relationship Id="rId632" Type="http://schemas.openxmlformats.org/officeDocument/2006/relationships/hyperlink" Target="http://randude.com/shows/ticket_stubs/2019_215_thru_219_Monsters_of_Rock_Cruise_room_card.jpg" TargetMode="External"/><Relationship Id="rId1055" Type="http://schemas.openxmlformats.org/officeDocument/2006/relationships/hyperlink" Target="https://randude.com/shows/Trauma/" TargetMode="External"/><Relationship Id="rId1262" Type="http://schemas.openxmlformats.org/officeDocument/2006/relationships/hyperlink" Target="https://randude.com/shows/Lynch_Mob_2024/" TargetMode="External"/><Relationship Id="rId271" Type="http://schemas.openxmlformats.org/officeDocument/2006/relationships/hyperlink" Target="http://randude.com/shows/setlists/theory_of_a_deadman_2014.jpg" TargetMode="External"/><Relationship Id="rId937" Type="http://schemas.openxmlformats.org/officeDocument/2006/relationships/hyperlink" Target="http://randude.com/shows/setlists/2022_275_LA_Guns.jpg" TargetMode="External"/><Relationship Id="rId1122" Type="http://schemas.openxmlformats.org/officeDocument/2006/relationships/hyperlink" Target="https://randude.com/shows/setlists/2023_324_Loverboy.jpg" TargetMode="External"/><Relationship Id="rId1567" Type="http://schemas.openxmlformats.org/officeDocument/2006/relationships/hyperlink" Target="https://randude.com/shows/Devourment/" TargetMode="External"/><Relationship Id="rId66" Type="http://schemas.openxmlformats.org/officeDocument/2006/relationships/hyperlink" Target="http://randude.com/shows/ticket_stubs/1991_021_Stranger.jpg" TargetMode="External"/><Relationship Id="rId131" Type="http://schemas.openxmlformats.org/officeDocument/2006/relationships/hyperlink" Target="http://randude.com/shows/Morbid_Angel/" TargetMode="External"/><Relationship Id="rId369" Type="http://schemas.openxmlformats.org/officeDocument/2006/relationships/hyperlink" Target="http://randude.com/shows/Kevin_Costner_Modern_West/" TargetMode="External"/><Relationship Id="rId576" Type="http://schemas.openxmlformats.org/officeDocument/2006/relationships/hyperlink" Target="http://www.randude.com/shows/Soundgarden_2017/" TargetMode="External"/><Relationship Id="rId783" Type="http://schemas.openxmlformats.org/officeDocument/2006/relationships/hyperlink" Target="http://randude.com/shows/Bowling_for_Soup/" TargetMode="External"/><Relationship Id="rId990" Type="http://schemas.openxmlformats.org/officeDocument/2006/relationships/hyperlink" Target="http://randude.com/shows/setlists/2022_288_W.A.S.P.jpg" TargetMode="External"/><Relationship Id="rId1427" Type="http://schemas.openxmlformats.org/officeDocument/2006/relationships/hyperlink" Target="https://randude.com/shows/Candy/" TargetMode="External"/><Relationship Id="rId1634" Type="http://schemas.openxmlformats.org/officeDocument/2006/relationships/hyperlink" Target="https://randude.com/shows/ticket_stubs/2025_467_thru_471_On_the_Blue_Cruise_production.jpg" TargetMode="External"/><Relationship Id="rId229" Type="http://schemas.openxmlformats.org/officeDocument/2006/relationships/hyperlink" Target="http://randude.com/shows/Korn_2013/" TargetMode="External"/><Relationship Id="rId436" Type="http://schemas.openxmlformats.org/officeDocument/2006/relationships/hyperlink" Target="http://randude.com/shows/Anthrax_MB_Day3/" TargetMode="External"/><Relationship Id="rId643" Type="http://schemas.openxmlformats.org/officeDocument/2006/relationships/hyperlink" Target="http://randude.com/shows/ticket_stubs/2018_210_Steel_Panther_photo_pass.jpg" TargetMode="External"/><Relationship Id="rId1066" Type="http://schemas.openxmlformats.org/officeDocument/2006/relationships/hyperlink" Target="https://randude.com/shows/ticket_stubs/2023_308_thru_312_Monsters_of_Rock_Cruise.jpg" TargetMode="External"/><Relationship Id="rId1273" Type="http://schemas.openxmlformats.org/officeDocument/2006/relationships/hyperlink" Target="http://randude.com/shows/setlists/" TargetMode="External"/><Relationship Id="rId1480" Type="http://schemas.openxmlformats.org/officeDocument/2006/relationships/hyperlink" Target="https://randude.com/shows/Paralandra/" TargetMode="External"/><Relationship Id="rId850" Type="http://schemas.openxmlformats.org/officeDocument/2006/relationships/hyperlink" Target="http://randude.com/shows/John_5/" TargetMode="External"/><Relationship Id="rId948" Type="http://schemas.openxmlformats.org/officeDocument/2006/relationships/hyperlink" Target="http://randude.com/shows/setlists/2022_276_Anthrax.jpg" TargetMode="External"/><Relationship Id="rId1133" Type="http://schemas.openxmlformats.org/officeDocument/2006/relationships/hyperlink" Target="https://randude.com/shows/setlists/2023_326_Mudvayne.jpg" TargetMode="External"/><Relationship Id="rId1578" Type="http://schemas.openxmlformats.org/officeDocument/2006/relationships/hyperlink" Target="https://randude.com/shows/ticket_stubs/2025_457_Stick_Figure_photo.jpg" TargetMode="External"/><Relationship Id="rId1701" Type="http://schemas.openxmlformats.org/officeDocument/2006/relationships/hyperlink" Target="https://randude.com/shows/ticket_stubs/2026_497_311_Reggae_Riseup.jpg" TargetMode="External"/><Relationship Id="rId77" Type="http://schemas.openxmlformats.org/officeDocument/2006/relationships/hyperlink" Target="http://randude.com/shows/ticket_stubs/2010_069_Gary_Mullen.jpg" TargetMode="External"/><Relationship Id="rId282" Type="http://schemas.openxmlformats.org/officeDocument/2006/relationships/hyperlink" Target="http://randude.com/shows/setlists/queen_2014.jpg" TargetMode="External"/><Relationship Id="rId503" Type="http://schemas.openxmlformats.org/officeDocument/2006/relationships/hyperlink" Target="http://randude.com/shows/Metallica/" TargetMode="External"/><Relationship Id="rId587" Type="http://schemas.openxmlformats.org/officeDocument/2006/relationships/hyperlink" Target="http://randude.com/shows/ticket_stubs/2021_247_The_Dead_Daisies.jpg" TargetMode="External"/><Relationship Id="rId710" Type="http://schemas.openxmlformats.org/officeDocument/2006/relationships/hyperlink" Target="http://randude.com/shows/setlists/2019_223_Lamb_of_God.jpg" TargetMode="External"/><Relationship Id="rId808" Type="http://schemas.openxmlformats.org/officeDocument/2006/relationships/hyperlink" Target="http://randude.com/shows/Zebra/" TargetMode="External"/><Relationship Id="rId1340" Type="http://schemas.openxmlformats.org/officeDocument/2006/relationships/hyperlink" Target="https://randude.com/shows/The_Motels/" TargetMode="External"/><Relationship Id="rId1438" Type="http://schemas.openxmlformats.org/officeDocument/2006/relationships/hyperlink" Target="https://randude.com/shows/Kings_X/" TargetMode="External"/><Relationship Id="rId1645" Type="http://schemas.openxmlformats.org/officeDocument/2006/relationships/hyperlink" Target="https://randude.com/shows/John_5_2025/" TargetMode="External"/><Relationship Id="rId8" Type="http://schemas.openxmlformats.org/officeDocument/2006/relationships/hyperlink" Target="http://randude.com/shows/setlists/lamb_of_god_2009.jpg" TargetMode="External"/><Relationship Id="rId142" Type="http://schemas.openxmlformats.org/officeDocument/2006/relationships/hyperlink" Target="http://randude.com/shows/ticket_stubs/2012_091_Rush.jpg" TargetMode="External"/><Relationship Id="rId447" Type="http://schemas.openxmlformats.org/officeDocument/2006/relationships/hyperlink" Target="http://randude.com/shows/ticket_stubs/2016_158_Avatar.jpg" TargetMode="External"/><Relationship Id="rId794" Type="http://schemas.openxmlformats.org/officeDocument/2006/relationships/hyperlink" Target="http://randude.com/shows/Eve_to_Adam/" TargetMode="External"/><Relationship Id="rId1077" Type="http://schemas.openxmlformats.org/officeDocument/2006/relationships/hyperlink" Target="https://randude.com/shows/ticket_stubs/2023_308_thru_312_Monsters_of_Rock_Cruise_photo.jpg" TargetMode="External"/><Relationship Id="rId1200" Type="http://schemas.openxmlformats.org/officeDocument/2006/relationships/hyperlink" Target="https://randude.com/shows/ticket_stubs/2023_339_thru_342_Headbangers_Boat.jpg" TargetMode="External"/><Relationship Id="rId654" Type="http://schemas.openxmlformats.org/officeDocument/2006/relationships/hyperlink" Target="http://randude.com/shows/ticket_stubs/2018_203_Slayer_Chicago_photo_pass.jpg" TargetMode="External"/><Relationship Id="rId861" Type="http://schemas.openxmlformats.org/officeDocument/2006/relationships/hyperlink" Target="http://randude.com/shows/setlists/1985_005_Bon_Jovi.jpg" TargetMode="External"/><Relationship Id="rId959" Type="http://schemas.openxmlformats.org/officeDocument/2006/relationships/hyperlink" Target="http://randude.com/shows/Death_Angel_2022/" TargetMode="External"/><Relationship Id="rId1284" Type="http://schemas.openxmlformats.org/officeDocument/2006/relationships/hyperlink" Target="https://randude.com/shows/ticket_stubs/2024_366_thru_370_Cruise_to_the_Edge_media.jpg" TargetMode="External"/><Relationship Id="rId1491" Type="http://schemas.openxmlformats.org/officeDocument/2006/relationships/hyperlink" Target="https://randude.com/shows/ticket_stubs/2025_426_MoRC_pre_party.jpg" TargetMode="External"/><Relationship Id="rId1505" Type="http://schemas.openxmlformats.org/officeDocument/2006/relationships/hyperlink" Target="https://randude.com/shows/Billy_Idol_2025/" TargetMode="External"/><Relationship Id="rId1589" Type="http://schemas.openxmlformats.org/officeDocument/2006/relationships/hyperlink" Target="https://randude.com/shows/setlists/2025_456_Devourment.jpg" TargetMode="External"/><Relationship Id="rId1712" Type="http://schemas.openxmlformats.org/officeDocument/2006/relationships/hyperlink" Target="https://randude.com/shows/SatchVai/" TargetMode="External"/><Relationship Id="rId293" Type="http://schemas.openxmlformats.org/officeDocument/2006/relationships/hyperlink" Target="http://randude.com/shows/ticket_stubs/2014_123_Nine_Inch_Nails.jpg" TargetMode="External"/><Relationship Id="rId307" Type="http://schemas.openxmlformats.org/officeDocument/2006/relationships/hyperlink" Target="http://randude.com/shows/Godsmack/" TargetMode="External"/><Relationship Id="rId514" Type="http://schemas.openxmlformats.org/officeDocument/2006/relationships/hyperlink" Target="http://randude.com/shows/setlists/2016_174_Anthrax.jpg" TargetMode="External"/><Relationship Id="rId721" Type="http://schemas.openxmlformats.org/officeDocument/2006/relationships/hyperlink" Target="http://randude.com/shows/setlists/2018_208_Poison.jpg" TargetMode="External"/><Relationship Id="rId1144" Type="http://schemas.openxmlformats.org/officeDocument/2006/relationships/hyperlink" Target="https://randude.com/shows/setlists/2023_328_Mammoth_WVH.jpg" TargetMode="External"/><Relationship Id="rId1351" Type="http://schemas.openxmlformats.org/officeDocument/2006/relationships/hyperlink" Target="https://randude.com/shows/setlists/2024_387_Titanium_Tart.jpg" TargetMode="External"/><Relationship Id="rId1449" Type="http://schemas.openxmlformats.org/officeDocument/2006/relationships/hyperlink" Target="https://randude.com/shows/setlists/2024_416_Dee_Snider.jpg" TargetMode="External"/><Relationship Id="rId88" Type="http://schemas.openxmlformats.org/officeDocument/2006/relationships/hyperlink" Target="http://randude.com/shows/ticket_stubs/2003_055_Puddle_of_Mud.jpg" TargetMode="External"/><Relationship Id="rId153" Type="http://schemas.openxmlformats.org/officeDocument/2006/relationships/hyperlink" Target="http://randude.com/shows/Gojira/" TargetMode="External"/><Relationship Id="rId360" Type="http://schemas.openxmlformats.org/officeDocument/2006/relationships/hyperlink" Target="http://randude.com/shows/setlists/2014_129_Heart.jpg" TargetMode="External"/><Relationship Id="rId598" Type="http://schemas.openxmlformats.org/officeDocument/2006/relationships/hyperlink" Target="http://randude.com/shows/ticket_stubs/2020_240_UFO.jpg" TargetMode="External"/><Relationship Id="rId819" Type="http://schemas.openxmlformats.org/officeDocument/2006/relationships/hyperlink" Target="http://randude.com/shows/Revocation/" TargetMode="External"/><Relationship Id="rId1004" Type="http://schemas.openxmlformats.org/officeDocument/2006/relationships/hyperlink" Target="http://randude.com/shows/Space_of_Variations/" TargetMode="External"/><Relationship Id="rId1211" Type="http://schemas.openxmlformats.org/officeDocument/2006/relationships/hyperlink" Target="https://randude.com/shows/ticket_stubs/2023_344_Queensryche.jpg" TargetMode="External"/><Relationship Id="rId1656" Type="http://schemas.openxmlformats.org/officeDocument/2006/relationships/hyperlink" Target="https://randude.com/shows/The_Paradox/" TargetMode="External"/><Relationship Id="rId220" Type="http://schemas.openxmlformats.org/officeDocument/2006/relationships/hyperlink" Target="http://randude.com/shows/ticket_stubs/2013_106_Kid_Rock.jpg" TargetMode="External"/><Relationship Id="rId458" Type="http://schemas.openxmlformats.org/officeDocument/2006/relationships/hyperlink" Target="http://randude.com/shows/ticket_stubs/2016_163_Big_&amp;_Rich.jpg" TargetMode="External"/><Relationship Id="rId665" Type="http://schemas.openxmlformats.org/officeDocument/2006/relationships/hyperlink" Target="http://randude.com/shows/ticket_stubs/2018_195_thru_199_Monsters_of_Rock_Cruise_media.jpg" TargetMode="External"/><Relationship Id="rId872" Type="http://schemas.openxmlformats.org/officeDocument/2006/relationships/hyperlink" Target="http://randude.com/shows/ticket_stubs/2021_253_Jinjer_photo.jpg" TargetMode="External"/><Relationship Id="rId1088" Type="http://schemas.openxmlformats.org/officeDocument/2006/relationships/hyperlink" Target="https://randude.com/shows/Dream_Theater/" TargetMode="External"/><Relationship Id="rId1295" Type="http://schemas.openxmlformats.org/officeDocument/2006/relationships/hyperlink" Target="https://randude.com/shows/ticket_stubs/2024_374_thru_378_On_the_Blue_Cruise_production.jpg" TargetMode="External"/><Relationship Id="rId1309" Type="http://schemas.openxmlformats.org/officeDocument/2006/relationships/hyperlink" Target="https://randude.com/shows/District_97_2024/" TargetMode="External"/><Relationship Id="rId1516" Type="http://schemas.openxmlformats.org/officeDocument/2006/relationships/hyperlink" Target="https://randude.com/shows/setlists/2025_446_AC_DC.jpg" TargetMode="External"/><Relationship Id="rId1723" Type="http://schemas.openxmlformats.org/officeDocument/2006/relationships/hyperlink" Target="https://randude.com/shows/ticket_stubs/2026_503-507_MORC_2026_media.jpg" TargetMode="External"/><Relationship Id="rId15" Type="http://schemas.openxmlformats.org/officeDocument/2006/relationships/hyperlink" Target="http://randude.com/shows/setlists/slayer_2002.jpg" TargetMode="External"/><Relationship Id="rId318" Type="http://schemas.openxmlformats.org/officeDocument/2006/relationships/hyperlink" Target="http://randude.com/shows/Hellyeah/" TargetMode="External"/><Relationship Id="rId525" Type="http://schemas.openxmlformats.org/officeDocument/2006/relationships/hyperlink" Target="http://randude.com/shows/ticket_stubs/2016_177_Trans_Siberian_Orchestra.jpg" TargetMode="External"/><Relationship Id="rId732" Type="http://schemas.openxmlformats.org/officeDocument/2006/relationships/hyperlink" Target="http://randude.com/shows/setlists/2018_203_Lamb_of_God.jpg" TargetMode="External"/><Relationship Id="rId1155" Type="http://schemas.openxmlformats.org/officeDocument/2006/relationships/hyperlink" Target="https://randude.com/shows/Filter/" TargetMode="External"/><Relationship Id="rId1362" Type="http://schemas.openxmlformats.org/officeDocument/2006/relationships/hyperlink" Target="https://randude.com/shows/ticket_stubs/2024_390_Joey_Belladonna.jpg" TargetMode="External"/><Relationship Id="rId99" Type="http://schemas.openxmlformats.org/officeDocument/2006/relationships/hyperlink" Target="http://randude.com/shows/Slayer_2010/" TargetMode="External"/><Relationship Id="rId164" Type="http://schemas.openxmlformats.org/officeDocument/2006/relationships/hyperlink" Target="http://randude.com/shows/ticket_stubs/2013_098_Tenacious_D.jpg" TargetMode="External"/><Relationship Id="rId371" Type="http://schemas.openxmlformats.org/officeDocument/2006/relationships/hyperlink" Target="http://randude.com/shows/Journey/" TargetMode="External"/><Relationship Id="rId1015" Type="http://schemas.openxmlformats.org/officeDocument/2006/relationships/hyperlink" Target="https://randude.com/shows/ticket_stubs/2023_292_thru_296_On_the_Blue_Cruise.jpg" TargetMode="External"/><Relationship Id="rId1222" Type="http://schemas.openxmlformats.org/officeDocument/2006/relationships/hyperlink" Target="https://randude.com/shows/setlists/2023_349_Zebra.jpg" TargetMode="External"/><Relationship Id="rId1667" Type="http://schemas.openxmlformats.org/officeDocument/2006/relationships/hyperlink" Target="https://randude.com/shows/ticket_stubs/2025_481_Queensryche.jpg" TargetMode="External"/><Relationship Id="rId469" Type="http://schemas.openxmlformats.org/officeDocument/2006/relationships/hyperlink" Target="http://randude.com/shows/Entombed_AD/" TargetMode="External"/><Relationship Id="rId676" Type="http://schemas.openxmlformats.org/officeDocument/2006/relationships/hyperlink" Target="http://randude.com/shows/setlists/" TargetMode="External"/><Relationship Id="rId883" Type="http://schemas.openxmlformats.org/officeDocument/2006/relationships/hyperlink" Target="http://randude.com/shows/ticket_stubs/2022_256_thru_260_Monsters_of_Rock_Cruise_media.jpg" TargetMode="External"/><Relationship Id="rId1099" Type="http://schemas.openxmlformats.org/officeDocument/2006/relationships/hyperlink" Target="https://randude.com/shows/Hammerfall/" TargetMode="External"/><Relationship Id="rId1527" Type="http://schemas.openxmlformats.org/officeDocument/2006/relationships/hyperlink" Target="https://randude.com/shows/John_Waite/" TargetMode="External"/><Relationship Id="rId1734" Type="http://schemas.openxmlformats.org/officeDocument/2006/relationships/hyperlink" Target="https://randude.com/shows/Jacobs_Castle/" TargetMode="External"/><Relationship Id="rId26" Type="http://schemas.openxmlformats.org/officeDocument/2006/relationships/hyperlink" Target="http://randude.com/shows/ticket_stubs/1984_003_Billy_Squire.jpg" TargetMode="External"/><Relationship Id="rId231" Type="http://schemas.openxmlformats.org/officeDocument/2006/relationships/hyperlink" Target="http://randude.com/shows/setlists/pop_evil__tampa_2013.jpg" TargetMode="External"/><Relationship Id="rId329" Type="http://schemas.openxmlformats.org/officeDocument/2006/relationships/hyperlink" Target="http://randude.com/shows/Starship/" TargetMode="External"/><Relationship Id="rId536" Type="http://schemas.openxmlformats.org/officeDocument/2006/relationships/hyperlink" Target="http://www.randude.com/shows/ticket_stubs/2017_181_Iron_Maiden.jpg" TargetMode="External"/><Relationship Id="rId1166" Type="http://schemas.openxmlformats.org/officeDocument/2006/relationships/hyperlink" Target="https://randude.com/shows/setlists/2023_331_Rob_Zombie.jpg" TargetMode="External"/><Relationship Id="rId1373" Type="http://schemas.openxmlformats.org/officeDocument/2006/relationships/hyperlink" Target="http://randude.com/shows/" TargetMode="External"/><Relationship Id="rId175" Type="http://schemas.openxmlformats.org/officeDocument/2006/relationships/hyperlink" Target="http://randude.com/shows/Sevendust/" TargetMode="External"/><Relationship Id="rId743" Type="http://schemas.openxmlformats.org/officeDocument/2006/relationships/hyperlink" Target="http://randude.com/shows/ticket_stubs/2021_252_Night_Ranger.jpg" TargetMode="External"/><Relationship Id="rId950" Type="http://schemas.openxmlformats.org/officeDocument/2006/relationships/hyperlink" Target="http://randude.com/shows/setlists/2022_276_Hatebreed.jpg" TargetMode="External"/><Relationship Id="rId1026" Type="http://schemas.openxmlformats.org/officeDocument/2006/relationships/hyperlink" Target="https://randude.com/shows/REO_Speedwagon_2023/" TargetMode="External"/><Relationship Id="rId1580" Type="http://schemas.openxmlformats.org/officeDocument/2006/relationships/hyperlink" Target="https://randude.com/shows/setlists/2025_453_Weird_Al.jpg" TargetMode="External"/><Relationship Id="rId1678" Type="http://schemas.openxmlformats.org/officeDocument/2006/relationships/hyperlink" Target="https://randude.com/shows/ticket_stubs/2026_485_Nothing_More_photo.jpg" TargetMode="External"/><Relationship Id="rId382" Type="http://schemas.openxmlformats.org/officeDocument/2006/relationships/hyperlink" Target="http://randude.com/shows/Joan_Jett_2015/" TargetMode="External"/><Relationship Id="rId603" Type="http://schemas.openxmlformats.org/officeDocument/2006/relationships/hyperlink" Target="http://randude.com/shows/ticket_stubs/2020_234_thru_238_Monsters_of_Rock_Cruise_room_card.jpg" TargetMode="External"/><Relationship Id="rId687" Type="http://schemas.openxmlformats.org/officeDocument/2006/relationships/hyperlink" Target="http://randude.com/shows/setlists/2021_246_Judas_Priest.jpg" TargetMode="External"/><Relationship Id="rId810" Type="http://schemas.openxmlformats.org/officeDocument/2006/relationships/hyperlink" Target="http://randude.com/shows/Tommy_Vext/" TargetMode="External"/><Relationship Id="rId908" Type="http://schemas.openxmlformats.org/officeDocument/2006/relationships/hyperlink" Target="http://randude.com/shows/ticket_stubs/2022_266_thru_270_Cruise_to_the_Edge_room_key.jpg" TargetMode="External"/><Relationship Id="rId1233" Type="http://schemas.openxmlformats.org/officeDocument/2006/relationships/hyperlink" Target="https://randude.com/shows/ticket_stubs/2024_353_Zakk_Sabbath.jpg" TargetMode="External"/><Relationship Id="rId1440" Type="http://schemas.openxmlformats.org/officeDocument/2006/relationships/hyperlink" Target="https://randude.com/shows/ticket_stubs/2024_414_Kings_X.jpg" TargetMode="External"/><Relationship Id="rId1538" Type="http://schemas.openxmlformats.org/officeDocument/2006/relationships/hyperlink" Target="https://randude.com/shows/Kevin_Cronin/" TargetMode="External"/><Relationship Id="rId242" Type="http://schemas.openxmlformats.org/officeDocument/2006/relationships/hyperlink" Target="http://randude.com/shows/setlists/amon_amarth_2014.jpg" TargetMode="External"/><Relationship Id="rId894" Type="http://schemas.openxmlformats.org/officeDocument/2006/relationships/hyperlink" Target="http://randude.com/shows/setlists/2022_263_Revocation.jpg" TargetMode="External"/><Relationship Id="rId1177" Type="http://schemas.openxmlformats.org/officeDocument/2006/relationships/hyperlink" Target="https://randude.com/shows/setlists/2023_334_Inhuman_Condition.jpg" TargetMode="External"/><Relationship Id="rId1300" Type="http://schemas.openxmlformats.org/officeDocument/2006/relationships/hyperlink" Target="https://randude.com/shows/setlists/2024_380_Saxon.jpg" TargetMode="External"/><Relationship Id="rId37" Type="http://schemas.openxmlformats.org/officeDocument/2006/relationships/hyperlink" Target="http://randude.com/shows/ticket_stubs/2002_052_Korn.jpg" TargetMode="External"/><Relationship Id="rId102" Type="http://schemas.openxmlformats.org/officeDocument/2006/relationships/hyperlink" Target="http://www.randude.com/shows/Genitorturers/10-24-09_firestone_orlando/" TargetMode="External"/><Relationship Id="rId547" Type="http://schemas.openxmlformats.org/officeDocument/2006/relationships/hyperlink" Target="http://www.randude.com/shows/setlists/2017_181_Ghost.jpg" TargetMode="External"/><Relationship Id="rId754" Type="http://schemas.openxmlformats.org/officeDocument/2006/relationships/hyperlink" Target="http://randude.com/shows/Corrosion_of_Conformity_MB_Day2/" TargetMode="External"/><Relationship Id="rId961" Type="http://schemas.openxmlformats.org/officeDocument/2006/relationships/hyperlink" Target="http://randude.com/shows/Testament_2022/" TargetMode="External"/><Relationship Id="rId1384" Type="http://schemas.openxmlformats.org/officeDocument/2006/relationships/hyperlink" Target="https://randude.com/shows/ticket_stubs/2024_395_Miles_Schon_Journey_Experience.jpg" TargetMode="External"/><Relationship Id="rId1591" Type="http://schemas.openxmlformats.org/officeDocument/2006/relationships/hyperlink" Target="https://randude.com/shows/setlists/2025_456_Suffocation.jpg" TargetMode="External"/><Relationship Id="rId1605" Type="http://schemas.openxmlformats.org/officeDocument/2006/relationships/hyperlink" Target="https://randude.com/shows/Ghost_2025/" TargetMode="External"/><Relationship Id="rId1689" Type="http://schemas.openxmlformats.org/officeDocument/2006/relationships/hyperlink" Target="https://randude.com/shows/ticket_stubs/2026_487_Geoff_Tate.jpg" TargetMode="External"/><Relationship Id="rId90" Type="http://schemas.openxmlformats.org/officeDocument/2006/relationships/hyperlink" Target="http://randude.com/shows/ticket_stubs/2005_060_Genitorturers.jpg" TargetMode="External"/><Relationship Id="rId186" Type="http://schemas.openxmlformats.org/officeDocument/2006/relationships/hyperlink" Target="http://randude.com/shows/setlists/glenn_frey_joe_walsh_2012.jpg" TargetMode="External"/><Relationship Id="rId393" Type="http://schemas.openxmlformats.org/officeDocument/2006/relationships/hyperlink" Target="http://randude.com/shows/Anthrax_2015/" TargetMode="External"/><Relationship Id="rId407" Type="http://schemas.openxmlformats.org/officeDocument/2006/relationships/hyperlink" Target="http://randude.com/shows/setlists/2015_149_Lamb_Of_God.jpg" TargetMode="External"/><Relationship Id="rId614" Type="http://schemas.openxmlformats.org/officeDocument/2006/relationships/hyperlink" Target="http://randude.com/shows/ticket_stubs/2019_231_Chevelle.jpg" TargetMode="External"/><Relationship Id="rId821" Type="http://schemas.openxmlformats.org/officeDocument/2006/relationships/hyperlink" Target="http://randude.com/shows/Joe_Bonamassa_2021_clearwater/" TargetMode="External"/><Relationship Id="rId1037" Type="http://schemas.openxmlformats.org/officeDocument/2006/relationships/hyperlink" Target="https://randude.com/shows/ticket_stubs/2023_300_Halestorm_photo.jpg" TargetMode="External"/><Relationship Id="rId1244" Type="http://schemas.openxmlformats.org/officeDocument/2006/relationships/hyperlink" Target="https://randude.com/shows/Nest/" TargetMode="External"/><Relationship Id="rId1451" Type="http://schemas.openxmlformats.org/officeDocument/2006/relationships/hyperlink" Target="https://randude.com/shows/Fire_&amp;_Ice/" TargetMode="External"/><Relationship Id="rId253" Type="http://schemas.openxmlformats.org/officeDocument/2006/relationships/hyperlink" Target="http://randude.com/shows/Red_Dragon_Cartel/" TargetMode="External"/><Relationship Id="rId460" Type="http://schemas.openxmlformats.org/officeDocument/2006/relationships/hyperlink" Target="http://randude.com/shows/Iron_Maiden_2016_IL/" TargetMode="External"/><Relationship Id="rId698" Type="http://schemas.openxmlformats.org/officeDocument/2006/relationships/hyperlink" Target="http://randude.com/shows/setlists/2019_229_Tesla.jpg" TargetMode="External"/><Relationship Id="rId919" Type="http://schemas.openxmlformats.org/officeDocument/2006/relationships/hyperlink" Target="http://randude.com/shows/" TargetMode="External"/><Relationship Id="rId1090" Type="http://schemas.openxmlformats.org/officeDocument/2006/relationships/hyperlink" Target="https://randude.com/shows/ticket_stubs/2023_316_Avatar.jpg" TargetMode="External"/><Relationship Id="rId1104" Type="http://schemas.openxmlformats.org/officeDocument/2006/relationships/hyperlink" Target="https://randude.com/shows/Nightclub/" TargetMode="External"/><Relationship Id="rId1311" Type="http://schemas.openxmlformats.org/officeDocument/2006/relationships/hyperlink" Target="https://randude.com/shows/Armored_Saint_2024/" TargetMode="External"/><Relationship Id="rId1549" Type="http://schemas.openxmlformats.org/officeDocument/2006/relationships/hyperlink" Target="https://randude.com/shows/setlists/2025_450_Metallica.jpg" TargetMode="External"/><Relationship Id="rId48" Type="http://schemas.openxmlformats.org/officeDocument/2006/relationships/hyperlink" Target="http://randude.com/shows/ticket_stubs/1988_011_Ozzy.jpg" TargetMode="External"/><Relationship Id="rId113" Type="http://schemas.openxmlformats.org/officeDocument/2006/relationships/hyperlink" Target="http://randude.com/shows/setlists/kool_&amp;_the_gang_2012.jpg" TargetMode="External"/><Relationship Id="rId320" Type="http://schemas.openxmlformats.org/officeDocument/2006/relationships/hyperlink" Target="http://randude.com/shows/setlists/five_finger_death_punch__orlando_2014.jpg" TargetMode="External"/><Relationship Id="rId558" Type="http://schemas.openxmlformats.org/officeDocument/2006/relationships/hyperlink" Target="http://www.randude.com/shows/setlists/2017_188_Lamb_of_God.jpg" TargetMode="External"/><Relationship Id="rId765" Type="http://schemas.openxmlformats.org/officeDocument/2006/relationships/hyperlink" Target="http://randude.com/shows/" TargetMode="External"/><Relationship Id="rId972" Type="http://schemas.openxmlformats.org/officeDocument/2006/relationships/hyperlink" Target="http://randude.com/shows/The_Iron_Maidens_FL_2022/" TargetMode="External"/><Relationship Id="rId1188" Type="http://schemas.openxmlformats.org/officeDocument/2006/relationships/hyperlink" Target="https://randude.com/shows/Heilung/" TargetMode="External"/><Relationship Id="rId1395" Type="http://schemas.openxmlformats.org/officeDocument/2006/relationships/hyperlink" Target="https://randude.com/shows/ticket_stubs/2024_400_Plush.jpg" TargetMode="External"/><Relationship Id="rId1409" Type="http://schemas.openxmlformats.org/officeDocument/2006/relationships/hyperlink" Target="https://randude.com/shows/ticket_stubs/2024_404_Jinjer_photo.jpg" TargetMode="External"/><Relationship Id="rId1616" Type="http://schemas.openxmlformats.org/officeDocument/2006/relationships/hyperlink" Target="https://randude.com/shows/ticket_stubs/2025_461_David_Lee_Roth_photo.jpg" TargetMode="External"/><Relationship Id="rId197" Type="http://schemas.openxmlformats.org/officeDocument/2006/relationships/hyperlink" Target="http://randude.com/shows/setlists/billy_idol_2013.jpg" TargetMode="External"/><Relationship Id="rId418" Type="http://schemas.openxmlformats.org/officeDocument/2006/relationships/hyperlink" Target="http://randude.com/shows/ticket_stubs/2015_152_thru_155_Motorboat.jpg" TargetMode="External"/><Relationship Id="rId625" Type="http://schemas.openxmlformats.org/officeDocument/2006/relationships/hyperlink" Target="http://randude.com/shows/ticket_stubs/2019_224_Whitchapel.jpg" TargetMode="External"/><Relationship Id="rId832" Type="http://schemas.openxmlformats.org/officeDocument/2006/relationships/hyperlink" Target="http://randude.com/shows/White_Chapel/" TargetMode="External"/><Relationship Id="rId1048" Type="http://schemas.openxmlformats.org/officeDocument/2006/relationships/hyperlink" Target="https://randude.com/shows/The_Winery_Dogs/" TargetMode="External"/><Relationship Id="rId1255" Type="http://schemas.openxmlformats.org/officeDocument/2006/relationships/hyperlink" Target="https://randude.com/shows/ticket_stubs/2024_358_Geoff_Tate.jpg" TargetMode="External"/><Relationship Id="rId1462" Type="http://schemas.openxmlformats.org/officeDocument/2006/relationships/hyperlink" Target="https://randude.com/shows/setlists/2025_421_Alice_Cooper.jpg" TargetMode="External"/><Relationship Id="rId264" Type="http://schemas.openxmlformats.org/officeDocument/2006/relationships/hyperlink" Target="http://randude.com/shows/Avenged_Sevenfold/" TargetMode="External"/><Relationship Id="rId471" Type="http://schemas.openxmlformats.org/officeDocument/2006/relationships/hyperlink" Target="http://randude.com/shows/ticket_stubs/2016_166_Amon_Amarth.jpg" TargetMode="External"/><Relationship Id="rId1115" Type="http://schemas.openxmlformats.org/officeDocument/2006/relationships/hyperlink" Target="https://randude.com/shows/setlists/2023_321_Megadeth.jpg" TargetMode="External"/><Relationship Id="rId1322" Type="http://schemas.openxmlformats.org/officeDocument/2006/relationships/hyperlink" Target="https://randude.com/shows/setlists/2024_382_Amon_Amarth.jpg" TargetMode="External"/><Relationship Id="rId59" Type="http://schemas.openxmlformats.org/officeDocument/2006/relationships/hyperlink" Target="http://randude.com/shows/ticket_stubs/2002_051_Rush.jpg" TargetMode="External"/><Relationship Id="rId124" Type="http://schemas.openxmlformats.org/officeDocument/2006/relationships/hyperlink" Target="http://randude.com/shows/Motorhead/" TargetMode="External"/><Relationship Id="rId569" Type="http://schemas.openxmlformats.org/officeDocument/2006/relationships/hyperlink" Target="http://www.randude.com/shows/Metallica_2017_IL/" TargetMode="External"/><Relationship Id="rId776" Type="http://schemas.openxmlformats.org/officeDocument/2006/relationships/hyperlink" Target="http://randude.com/shows/Testament/" TargetMode="External"/><Relationship Id="rId983" Type="http://schemas.openxmlformats.org/officeDocument/2006/relationships/hyperlink" Target="http://randude.com/shows/ticket_stubs/2022_287_W.A.S.P_photo.jpg" TargetMode="External"/><Relationship Id="rId1199" Type="http://schemas.openxmlformats.org/officeDocument/2006/relationships/hyperlink" Target="https://randude.com/shows/ticket_stubs/2023_339_thru_342_Headbangers_Boat.jpg" TargetMode="External"/><Relationship Id="rId1627" Type="http://schemas.openxmlformats.org/officeDocument/2006/relationships/hyperlink" Target="https://randude.com/shows/Foxing/" TargetMode="External"/><Relationship Id="rId331" Type="http://schemas.openxmlformats.org/officeDocument/2006/relationships/hyperlink" Target="http://randude.com/shows/setlists/lynyrd_skynyrd_2014.jpg" TargetMode="External"/><Relationship Id="rId429" Type="http://schemas.openxmlformats.org/officeDocument/2006/relationships/hyperlink" Target="http://randude.com/shows/Slayer_MB_Day2/" TargetMode="External"/><Relationship Id="rId636" Type="http://schemas.openxmlformats.org/officeDocument/2006/relationships/hyperlink" Target="http://randude.com/shows/ticket_stubs/2019_215_thru_219_Monsters_of_Rock_Cruise__media.jpg" TargetMode="External"/><Relationship Id="rId1059" Type="http://schemas.openxmlformats.org/officeDocument/2006/relationships/hyperlink" Target="https://randude.com/shows/ticket_stubs/2023_305_Queensryche.jpg" TargetMode="External"/><Relationship Id="rId1266" Type="http://schemas.openxmlformats.org/officeDocument/2006/relationships/hyperlink" Target="https://randude.com/shows/setlists/2024_371_Lynch_Mob.jpg" TargetMode="External"/><Relationship Id="rId1473" Type="http://schemas.openxmlformats.org/officeDocument/2006/relationships/hyperlink" Target="https://randude.com/shows/setlists/2025_422_Municipal_Waste.jpg" TargetMode="External"/><Relationship Id="rId843" Type="http://schemas.openxmlformats.org/officeDocument/2006/relationships/hyperlink" Target="http://randude.com/shows/Corosion_of_Conformity_2018/" TargetMode="External"/><Relationship Id="rId1126" Type="http://schemas.openxmlformats.org/officeDocument/2006/relationships/hyperlink" Target="https://randude.com/shows/ticket_stubs/2023_326_Mudvayne.jpg" TargetMode="External"/><Relationship Id="rId1680" Type="http://schemas.openxmlformats.org/officeDocument/2006/relationships/hyperlink" Target="https://randude.com/shows/Catch_Your_Breath/" TargetMode="External"/><Relationship Id="rId275" Type="http://schemas.openxmlformats.org/officeDocument/2006/relationships/hyperlink" Target="http://randude.com/shows/5_Finger_Death_Punch_2014/" TargetMode="External"/><Relationship Id="rId482" Type="http://schemas.openxmlformats.org/officeDocument/2006/relationships/hyperlink" Target="http://randude.com/shows/setlists/2016_168_Lamb_of_God.jpg" TargetMode="External"/><Relationship Id="rId703" Type="http://schemas.openxmlformats.org/officeDocument/2006/relationships/hyperlink" Target="http://randude.com/shows/setlists/2019_228_Behemoth.jpg" TargetMode="External"/><Relationship Id="rId910" Type="http://schemas.openxmlformats.org/officeDocument/2006/relationships/hyperlink" Target="http://randude.com/shows/ticket_stubs/2022_266_thru_270_Cruise_to_the_Edge_room_key.jpg" TargetMode="External"/><Relationship Id="rId1333" Type="http://schemas.openxmlformats.org/officeDocument/2006/relationships/hyperlink" Target="https://randude.com/shows/Mr_Big/" TargetMode="External"/><Relationship Id="rId1540" Type="http://schemas.openxmlformats.org/officeDocument/2006/relationships/hyperlink" Target="https://randude.com/shows/Styx_2025_Tampa/" TargetMode="External"/><Relationship Id="rId1638" Type="http://schemas.openxmlformats.org/officeDocument/2006/relationships/hyperlink" Target="https://randude.com/shows/ticket_stubs/2025_467_thru_471_On_the_Blue_Cruise_room_key.jpg" TargetMode="External"/><Relationship Id="rId135" Type="http://schemas.openxmlformats.org/officeDocument/2006/relationships/hyperlink" Target="http://randude.com/shows/setlists/metallica_1993.jpg" TargetMode="External"/><Relationship Id="rId342" Type="http://schemas.openxmlformats.org/officeDocument/2006/relationships/hyperlink" Target="http://randude.com/shows/setlists/bang_tango_1991.jpg" TargetMode="External"/><Relationship Id="rId787" Type="http://schemas.openxmlformats.org/officeDocument/2006/relationships/hyperlink" Target="http://randude.com/shows/Judas_Priest/" TargetMode="External"/><Relationship Id="rId994" Type="http://schemas.openxmlformats.org/officeDocument/2006/relationships/hyperlink" Target="http://randude.com/shows/setlists/2022_290_Dark_Funeral.jpg" TargetMode="External"/><Relationship Id="rId1400" Type="http://schemas.openxmlformats.org/officeDocument/2006/relationships/hyperlink" Target="https://randude.com/shows/3_Doors_Down_2024/" TargetMode="External"/><Relationship Id="rId202" Type="http://schemas.openxmlformats.org/officeDocument/2006/relationships/hyperlink" Target="http://randude.com/shows/ticket_stubs/2013_103_Black_Sabbath.jpghttp:/randude.com/shows/ticket_stubs/Black_Sabbath_2013.jpg" TargetMode="External"/><Relationship Id="rId647" Type="http://schemas.openxmlformats.org/officeDocument/2006/relationships/hyperlink" Target="http://randude.com/shows/ticket_stubs/2018_208_Poison.jpg" TargetMode="External"/><Relationship Id="rId854" Type="http://schemas.openxmlformats.org/officeDocument/2006/relationships/hyperlink" Target="http://randude.com/shows/Black_Label_Society_2018/" TargetMode="External"/><Relationship Id="rId1277" Type="http://schemas.openxmlformats.org/officeDocument/2006/relationships/hyperlink" Target="https://randude.com/shows/ticket_stubs/2024_360_thru_364_Monsters_of_Rock_Cruise_production.jpg" TargetMode="External"/><Relationship Id="rId1484" Type="http://schemas.openxmlformats.org/officeDocument/2006/relationships/hyperlink" Target="https://randude.com/shows/Air_Supply/" TargetMode="External"/><Relationship Id="rId1691" Type="http://schemas.openxmlformats.org/officeDocument/2006/relationships/hyperlink" Target="https://randude.com/shows/ticket_stubs/2026_488_The_Wood_Brothers.jpg" TargetMode="External"/><Relationship Id="rId1705" Type="http://schemas.openxmlformats.org/officeDocument/2006/relationships/hyperlink" Target="https://randude.com/shows/Ov_Sulfur/" TargetMode="External"/><Relationship Id="rId286" Type="http://schemas.openxmlformats.org/officeDocument/2006/relationships/hyperlink" Target="http://randude.com/shows/setlists/def_leppard_2014.jpg" TargetMode="External"/><Relationship Id="rId493" Type="http://schemas.openxmlformats.org/officeDocument/2006/relationships/hyperlink" Target="http://randude.com/shows/ticket_stubs/2016_170_Weird_Al.jpg" TargetMode="External"/><Relationship Id="rId507" Type="http://schemas.openxmlformats.org/officeDocument/2006/relationships/hyperlink" Target="http://randude.com/shows/setlists/2016_173_Joan_Jett.jpg" TargetMode="External"/><Relationship Id="rId714" Type="http://schemas.openxmlformats.org/officeDocument/2006/relationships/hyperlink" Target="http://randude.com/shows/setlists/2018_211_Scorpions.jpg" TargetMode="External"/><Relationship Id="rId921" Type="http://schemas.openxmlformats.org/officeDocument/2006/relationships/hyperlink" Target="http://randude.com/shows/setlists/" TargetMode="External"/><Relationship Id="rId1137" Type="http://schemas.openxmlformats.org/officeDocument/2006/relationships/hyperlink" Target="https://randude.com/shows/GWAR_2023/" TargetMode="External"/><Relationship Id="rId1344" Type="http://schemas.openxmlformats.org/officeDocument/2006/relationships/hyperlink" Target="https://randude.com/shows/setlists/2024_386_The_Motels.jpg" TargetMode="External"/><Relationship Id="rId1551" Type="http://schemas.openxmlformats.org/officeDocument/2006/relationships/hyperlink" Target="https://randude.com/shows/Pantera_2025/" TargetMode="External"/><Relationship Id="rId50" Type="http://schemas.openxmlformats.org/officeDocument/2006/relationships/hyperlink" Target="http://randude.com/shows/ticket_stubs/1992_027_Pantera.jpg" TargetMode="External"/><Relationship Id="rId146" Type="http://schemas.openxmlformats.org/officeDocument/2006/relationships/hyperlink" Target="http://randude.com/shows/Otis_Day/" TargetMode="External"/><Relationship Id="rId353" Type="http://schemas.openxmlformats.org/officeDocument/2006/relationships/hyperlink" Target="http://randude.com/shows/Death_to_All/" TargetMode="External"/><Relationship Id="rId560" Type="http://schemas.openxmlformats.org/officeDocument/2006/relationships/hyperlink" Target="http://www.randude.com/shows/setlists/2017_189_Them_Evils.jpg" TargetMode="External"/><Relationship Id="rId798" Type="http://schemas.openxmlformats.org/officeDocument/2006/relationships/hyperlink" Target="http://randude.com/shows/Reba_McEntire/" TargetMode="External"/><Relationship Id="rId1190" Type="http://schemas.openxmlformats.org/officeDocument/2006/relationships/hyperlink" Target="https://randude.com/shows/ticket_stubs/2023_336_Heilung_photo.jpg" TargetMode="External"/><Relationship Id="rId1204" Type="http://schemas.openxmlformats.org/officeDocument/2006/relationships/hyperlink" Target="https://randude.com/shows/Queensryche_2023_OCC/" TargetMode="External"/><Relationship Id="rId1411" Type="http://schemas.openxmlformats.org/officeDocument/2006/relationships/hyperlink" Target="https://randude.com/shows/Fit_For_An_Autposy/" TargetMode="External"/><Relationship Id="rId1649" Type="http://schemas.openxmlformats.org/officeDocument/2006/relationships/hyperlink" Target="https://randude.com/shows/ticket_stubs/2025_477_Richie_Kotzen.jpg" TargetMode="External"/><Relationship Id="rId213" Type="http://schemas.openxmlformats.org/officeDocument/2006/relationships/hyperlink" Target="http://randude.com/shows/Amon_Amarth/" TargetMode="External"/><Relationship Id="rId420" Type="http://schemas.openxmlformats.org/officeDocument/2006/relationships/hyperlink" Target="http://randude.com/shows/setlists/2015_152_Slayer.jpg" TargetMode="External"/><Relationship Id="rId658" Type="http://schemas.openxmlformats.org/officeDocument/2006/relationships/hyperlink" Target="http://randude.com/shows/ticket_stubs/2018_201_Reba_McEntire.jpg" TargetMode="External"/><Relationship Id="rId865" Type="http://schemas.openxmlformats.org/officeDocument/2006/relationships/hyperlink" Target="http://randude.com/shows/setlists/2018_202_Nightwish.jpg" TargetMode="External"/><Relationship Id="rId1050" Type="http://schemas.openxmlformats.org/officeDocument/2006/relationships/hyperlink" Target="https://randude.com/shows/ticket_stubs/2023_303_The_Winery_Dogs_photo.jpg" TargetMode="External"/><Relationship Id="rId1288" Type="http://schemas.openxmlformats.org/officeDocument/2006/relationships/hyperlink" Target="https://randude.com/shows/setlists/2024_359_Rhino_Bucket.jpg" TargetMode="External"/><Relationship Id="rId1495" Type="http://schemas.openxmlformats.org/officeDocument/2006/relationships/hyperlink" Target="https://randude.com/shows/ticket_stubs/2025_427_thru_431_Monsters_of_Rock_Cruise_guest.jpg" TargetMode="External"/><Relationship Id="rId1509" Type="http://schemas.openxmlformats.org/officeDocument/2006/relationships/hyperlink" Target="https://randude.com/shows/ticket_stubs/2025_444_LA_Guns.jpg" TargetMode="External"/><Relationship Id="rId1716" Type="http://schemas.openxmlformats.org/officeDocument/2006/relationships/hyperlink" Target="https://randude.com/shows/ticket_stubs/2026_510_SATCHVAI_photo.jpg" TargetMode="External"/><Relationship Id="rId297" Type="http://schemas.openxmlformats.org/officeDocument/2006/relationships/hyperlink" Target="http://randude.com/shows/Nine_Inch_Nails/" TargetMode="External"/><Relationship Id="rId518" Type="http://schemas.openxmlformats.org/officeDocument/2006/relationships/hyperlink" Target="http://randude.com/shows/Anthrax_2016_Orlando/" TargetMode="External"/><Relationship Id="rId725" Type="http://schemas.openxmlformats.org/officeDocument/2006/relationships/hyperlink" Target="http://randude.com/shows/setlists/2018_204_Testament.jpg" TargetMode="External"/><Relationship Id="rId932" Type="http://schemas.openxmlformats.org/officeDocument/2006/relationships/hyperlink" Target="http://randude.com/shows/Joan_Jett_2022/" TargetMode="External"/><Relationship Id="rId1148" Type="http://schemas.openxmlformats.org/officeDocument/2006/relationships/hyperlink" Target="https://randude.com/shows/setlists/2023_329_Metallica.jpg" TargetMode="External"/><Relationship Id="rId1355" Type="http://schemas.openxmlformats.org/officeDocument/2006/relationships/hyperlink" Target="https://randude.com/shows/ticket_stubs/2024_389_Metallica.jpg" TargetMode="External"/><Relationship Id="rId1562" Type="http://schemas.openxmlformats.org/officeDocument/2006/relationships/hyperlink" Target="https://randude.com/shows/setlists/2025_452_Babymetal.jpg" TargetMode="External"/><Relationship Id="rId157" Type="http://schemas.openxmlformats.org/officeDocument/2006/relationships/hyperlink" Target="http://randude.com/shows/ticket_stubs/1996_034_KD_Lang.jpg" TargetMode="External"/><Relationship Id="rId364" Type="http://schemas.openxmlformats.org/officeDocument/2006/relationships/hyperlink" Target="http://randude.com/shows/setlists/2015_139_Cannibal_Corpse.jpg" TargetMode="External"/><Relationship Id="rId1008" Type="http://schemas.openxmlformats.org/officeDocument/2006/relationships/hyperlink" Target="http://randude.com/shows/" TargetMode="External"/><Relationship Id="rId1215" Type="http://schemas.openxmlformats.org/officeDocument/2006/relationships/hyperlink" Target="https://randude.com/shows/setlists/2023_336_Heilung.jpg" TargetMode="External"/><Relationship Id="rId1422" Type="http://schemas.openxmlformats.org/officeDocument/2006/relationships/hyperlink" Target="https://randude.com/shows/ticket_stubs/2024_406_Fit_For_An_Autopsy_photo.jpg" TargetMode="External"/><Relationship Id="rId61" Type="http://schemas.openxmlformats.org/officeDocument/2006/relationships/hyperlink" Target="http://randude.com/shows/ticket_stubs/1991_020_Slayer.jpg" TargetMode="External"/><Relationship Id="rId571" Type="http://schemas.openxmlformats.org/officeDocument/2006/relationships/hyperlink" Target="http://www.randude.com/shows/Paul_McCartney/" TargetMode="External"/><Relationship Id="rId669" Type="http://schemas.openxmlformats.org/officeDocument/2006/relationships/hyperlink" Target="http://randude.com/shows/ticket_stubs/2018_195_thru_199_Monsters_of_Rock_Cruise.jpg" TargetMode="External"/><Relationship Id="rId876" Type="http://schemas.openxmlformats.org/officeDocument/2006/relationships/hyperlink" Target="http://randude.com/shows/ticket_stubs/2021_254_Trans-Siberian_Orchestra.jpg" TargetMode="External"/><Relationship Id="rId1299" Type="http://schemas.openxmlformats.org/officeDocument/2006/relationships/hyperlink" Target="https://randude.com/shows/ticket_stubs/2024_380_Saxon_photo.jpg" TargetMode="External"/><Relationship Id="rId1727" Type="http://schemas.openxmlformats.org/officeDocument/2006/relationships/hyperlink" Target="https://randude.com/shows/ticket_stubs/2026_503-507_MORC_2026_room_key.jpg" TargetMode="External"/><Relationship Id="rId19" Type="http://schemas.openxmlformats.org/officeDocument/2006/relationships/hyperlink" Target="http://randude.com/shows/setlists/van_halen_1988.jpg" TargetMode="External"/><Relationship Id="rId224" Type="http://schemas.openxmlformats.org/officeDocument/2006/relationships/hyperlink" Target="http://randude.com/shows/ticket_stubs/2013_107_Pop_Evil.jpg" TargetMode="External"/><Relationship Id="rId431" Type="http://schemas.openxmlformats.org/officeDocument/2006/relationships/hyperlink" Target="http://randude.com/shows/Exodus_MB_Day2/" TargetMode="External"/><Relationship Id="rId529" Type="http://schemas.openxmlformats.org/officeDocument/2006/relationships/hyperlink" Target="http://randude.com/shows/setlists/2017_178_Bon_Jovi.jpg" TargetMode="External"/><Relationship Id="rId736" Type="http://schemas.openxmlformats.org/officeDocument/2006/relationships/hyperlink" Target="http://randude.com/shows/setlists/2018_200_The_Iron_Maidens.jpg" TargetMode="External"/><Relationship Id="rId1061" Type="http://schemas.openxmlformats.org/officeDocument/2006/relationships/hyperlink" Target="https://randude.com/shows/Fastest_Land_Animal/" TargetMode="External"/><Relationship Id="rId1159" Type="http://schemas.openxmlformats.org/officeDocument/2006/relationships/hyperlink" Target="https://randude.com/shows/ticket_stubs/2023_331_Rob_Zombie_photo.jpg" TargetMode="External"/><Relationship Id="rId1366" Type="http://schemas.openxmlformats.org/officeDocument/2006/relationships/hyperlink" Target="https://randude.com/shows/setlists/2024_391_REO_Speedwagon.jpg" TargetMode="External"/><Relationship Id="rId168" Type="http://schemas.openxmlformats.org/officeDocument/2006/relationships/hyperlink" Target="http://randude.com/shows/setlists/mushroomhead_2013.jpg" TargetMode="External"/><Relationship Id="rId943" Type="http://schemas.openxmlformats.org/officeDocument/2006/relationships/hyperlink" Target="http://randude.com/shows/Anthrax_2022/" TargetMode="External"/><Relationship Id="rId1019" Type="http://schemas.openxmlformats.org/officeDocument/2006/relationships/hyperlink" Target="http://randude.com/shows/setlists/" TargetMode="External"/><Relationship Id="rId1573" Type="http://schemas.openxmlformats.org/officeDocument/2006/relationships/hyperlink" Target="https://randude.com/shows/ticket_stubs/2025_456_Carnifex.jpg" TargetMode="External"/><Relationship Id="rId72" Type="http://schemas.openxmlformats.org/officeDocument/2006/relationships/hyperlink" Target="http://randude.com/shows/ticket_stubs/1988_010_Van_Halen.jpg" TargetMode="External"/><Relationship Id="rId375" Type="http://schemas.openxmlformats.org/officeDocument/2006/relationships/hyperlink" Target="http://randude.com/shows/setlists/2015_140_Dokken.jpg" TargetMode="External"/><Relationship Id="rId582" Type="http://schemas.openxmlformats.org/officeDocument/2006/relationships/hyperlink" Target="http://randude.com/shows/ticket_stubs/2021_250_Metallica.jpg" TargetMode="External"/><Relationship Id="rId803" Type="http://schemas.openxmlformats.org/officeDocument/2006/relationships/hyperlink" Target="http://randude.com/shows/Nightwish/" TargetMode="External"/><Relationship Id="rId1226" Type="http://schemas.openxmlformats.org/officeDocument/2006/relationships/hyperlink" Target="https://randude.com/shows/ticket_stubs/2023_350_Trans_Siberian_Orchestra.jpg" TargetMode="External"/><Relationship Id="rId1433" Type="http://schemas.openxmlformats.org/officeDocument/2006/relationships/hyperlink" Target="https://randude.com/shows/Armored_Saint_2024/" TargetMode="External"/><Relationship Id="rId1640" Type="http://schemas.openxmlformats.org/officeDocument/2006/relationships/hyperlink" Target="https://randude.com/shows/ticket_stubs/2025_467_thru_471_On_the_Blue_Cruise_room_key.jpg" TargetMode="External"/><Relationship Id="rId1738" Type="http://schemas.openxmlformats.org/officeDocument/2006/relationships/printerSettings" Target="../printerSettings/printerSettings1.bin"/><Relationship Id="rId3" Type="http://schemas.openxmlformats.org/officeDocument/2006/relationships/hyperlink" Target="http://randude.com/shows/setlists/korn_2011.jpg" TargetMode="External"/><Relationship Id="rId235" Type="http://schemas.openxmlformats.org/officeDocument/2006/relationships/hyperlink" Target="http://randude.com/shows/ticket_stubs/2013_110_Megadeth.jpg" TargetMode="External"/><Relationship Id="rId442" Type="http://schemas.openxmlformats.org/officeDocument/2006/relationships/hyperlink" Target="http://randude.com/shows/Suicidal_Tendencies_MB_Day4/" TargetMode="External"/><Relationship Id="rId887" Type="http://schemas.openxmlformats.org/officeDocument/2006/relationships/hyperlink" Target="http://randude.com/shows/ticket_stubs/2022_256_thru_260_Monsters_of_Rock_Cruise_room_key.jpg" TargetMode="External"/><Relationship Id="rId1072" Type="http://schemas.openxmlformats.org/officeDocument/2006/relationships/hyperlink" Target="https://randude.com/shows/ticket_stubs/2023_308_thru_312_Monsters_of_Rock_Cruise.jpg" TargetMode="External"/><Relationship Id="rId1500" Type="http://schemas.openxmlformats.org/officeDocument/2006/relationships/hyperlink" Target="https://randude.com/shows/ticket_stubs/2025_435_thru_439_Cruise_to_the_Edge_room_key.jpg" TargetMode="External"/><Relationship Id="rId302" Type="http://schemas.openxmlformats.org/officeDocument/2006/relationships/hyperlink" Target="http://randude.com/shows/setlists/alice_cooper_2014.jpg" TargetMode="External"/><Relationship Id="rId747" Type="http://schemas.openxmlformats.org/officeDocument/2006/relationships/hyperlink" Target="http://randude.com/shows/Black_Stone_Cherry/" TargetMode="External"/><Relationship Id="rId954" Type="http://schemas.openxmlformats.org/officeDocument/2006/relationships/hyperlink" Target="http://randude.com/shows/" TargetMode="External"/><Relationship Id="rId1377" Type="http://schemas.openxmlformats.org/officeDocument/2006/relationships/hyperlink" Target="https://randude.com/shows/ticket_stubs/2024_391_Train.jpg" TargetMode="External"/><Relationship Id="rId1584" Type="http://schemas.openxmlformats.org/officeDocument/2006/relationships/hyperlink" Target="https://randude.com/shows/setlists/2025_455_Metallica.jpg" TargetMode="External"/><Relationship Id="rId83" Type="http://schemas.openxmlformats.org/officeDocument/2006/relationships/hyperlink" Target="http://randude.com/shows/ticket_stubs/2010_074_Genitorturers.jpg" TargetMode="External"/><Relationship Id="rId179" Type="http://schemas.openxmlformats.org/officeDocument/2006/relationships/hyperlink" Target="http://randude.com/shows/setlists/slayer_1991_july.jpg" TargetMode="External"/><Relationship Id="rId386" Type="http://schemas.openxmlformats.org/officeDocument/2006/relationships/hyperlink" Target="http://randude.com/shows/ticket_stubs/2015_145_Volbeat.jpg" TargetMode="External"/><Relationship Id="rId593" Type="http://schemas.openxmlformats.org/officeDocument/2006/relationships/hyperlink" Target="http://randude.com/shows/ticket_stubs/2021_242_Joe_Bonamassa_photo.jpg" TargetMode="External"/><Relationship Id="rId607" Type="http://schemas.openxmlformats.org/officeDocument/2006/relationships/hyperlink" Target="http://randude.com/shows/ticket_stubs/2020_234_thru_238_Monsters_of_Rock_Cruise_media.jpg" TargetMode="External"/><Relationship Id="rId814" Type="http://schemas.openxmlformats.org/officeDocument/2006/relationships/hyperlink" Target="http://randude.com/shows/Styx_2018/" TargetMode="External"/><Relationship Id="rId1237" Type="http://schemas.openxmlformats.org/officeDocument/2006/relationships/hyperlink" Target="https://randude.com/shows/setlists/2024_353_The_Native_Howl.jpg" TargetMode="External"/><Relationship Id="rId1444" Type="http://schemas.openxmlformats.org/officeDocument/2006/relationships/hyperlink" Target="https://randude.com/shows/Night_Ranger_2024/" TargetMode="External"/><Relationship Id="rId1651" Type="http://schemas.openxmlformats.org/officeDocument/2006/relationships/hyperlink" Target="https://randude.com/shows/Frayle/" TargetMode="External"/><Relationship Id="rId246" Type="http://schemas.openxmlformats.org/officeDocument/2006/relationships/hyperlink" Target="http://randude.com/shows/setlists/sevendust_2014.jpg" TargetMode="External"/><Relationship Id="rId453" Type="http://schemas.openxmlformats.org/officeDocument/2006/relationships/hyperlink" Target="http://randude.com/shows/Decapitated/" TargetMode="External"/><Relationship Id="rId660" Type="http://schemas.openxmlformats.org/officeDocument/2006/relationships/hyperlink" Target="http://randude.com/shows/ticket_stubs/2018_195_thru_199_Monsters_of_Rock_Cruise_media.jpg" TargetMode="External"/><Relationship Id="rId898" Type="http://schemas.openxmlformats.org/officeDocument/2006/relationships/hyperlink" Target="http://randude.com/shows/Whitechapel_2022/" TargetMode="External"/><Relationship Id="rId1083" Type="http://schemas.openxmlformats.org/officeDocument/2006/relationships/hyperlink" Target="https://randude.com/shows/setlists/2023_319_Fozzy.jpg" TargetMode="External"/><Relationship Id="rId1290" Type="http://schemas.openxmlformats.org/officeDocument/2006/relationships/hyperlink" Target="http://randude.com/shows/setlists/" TargetMode="External"/><Relationship Id="rId1304" Type="http://schemas.openxmlformats.org/officeDocument/2006/relationships/hyperlink" Target="https://randude.com/shows/Anthony_Corder/" TargetMode="External"/><Relationship Id="rId1511" Type="http://schemas.openxmlformats.org/officeDocument/2006/relationships/hyperlink" Target="https://randude.com/shows/ticket_stubs/2025_445_The_Damned_photo.jpg" TargetMode="External"/><Relationship Id="rId106" Type="http://schemas.openxmlformats.org/officeDocument/2006/relationships/hyperlink" Target="http://www.randude.com/shows/Genitorturers/11-25-03/" TargetMode="External"/><Relationship Id="rId313" Type="http://schemas.openxmlformats.org/officeDocument/2006/relationships/hyperlink" Target="http://randude.com/shows/setlists/seether_2014_tampa.jpg" TargetMode="External"/><Relationship Id="rId758" Type="http://schemas.openxmlformats.org/officeDocument/2006/relationships/hyperlink" Target="http://randude.com/shows/Sevendust_2016/" TargetMode="External"/><Relationship Id="rId965" Type="http://schemas.openxmlformats.org/officeDocument/2006/relationships/hyperlink" Target="http://randude.com/shows/ticket_stubs/2022_281_Testament.jpg" TargetMode="External"/><Relationship Id="rId1150" Type="http://schemas.openxmlformats.org/officeDocument/2006/relationships/hyperlink" Target="https://randude.com/shows/Metallica_trip_NJ_2023/" TargetMode="External"/><Relationship Id="rId1388" Type="http://schemas.openxmlformats.org/officeDocument/2006/relationships/hyperlink" Target="https://randude.com/shows/ticket_stubs/2024_397-398_ProgPower_USA_photo.jpg" TargetMode="External"/><Relationship Id="rId1595" Type="http://schemas.openxmlformats.org/officeDocument/2006/relationships/hyperlink" Target="https://randude.com/shows/setlists/2025_458_Hatebreed.jpg" TargetMode="External"/><Relationship Id="rId1609" Type="http://schemas.openxmlformats.org/officeDocument/2006/relationships/hyperlink" Target="https://randude.com/shows/Maximum_Friction/" TargetMode="External"/><Relationship Id="rId10" Type="http://schemas.openxmlformats.org/officeDocument/2006/relationships/hyperlink" Target="http://randude.com/shows/setlists/iron_maiden_2011.jpg" TargetMode="External"/><Relationship Id="rId94" Type="http://schemas.openxmlformats.org/officeDocument/2006/relationships/hyperlink" Target="http://www.randude.com/shows/Iron_Maiden/" TargetMode="External"/><Relationship Id="rId397" Type="http://schemas.openxmlformats.org/officeDocument/2006/relationships/hyperlink" Target="http://randude.com/shows/Def_Leppard_2015/" TargetMode="External"/><Relationship Id="rId520" Type="http://schemas.openxmlformats.org/officeDocument/2006/relationships/hyperlink" Target="http://randude.com/shows/Genitorturers/10-22-16_State_Theater/" TargetMode="External"/><Relationship Id="rId618" Type="http://schemas.openxmlformats.org/officeDocument/2006/relationships/hyperlink" Target="http://randude.com/shows/ticket_stubs/2019_228_Slipknot.jpg" TargetMode="External"/><Relationship Id="rId825" Type="http://schemas.openxmlformats.org/officeDocument/2006/relationships/hyperlink" Target="http://randude.com/shows/The_Dead_Daisies/" TargetMode="External"/><Relationship Id="rId1248" Type="http://schemas.openxmlformats.org/officeDocument/2006/relationships/hyperlink" Target="https://randude.com/shows/ticket_stubs/2024_356_Pantera_photo.jpg" TargetMode="External"/><Relationship Id="rId1455" Type="http://schemas.openxmlformats.org/officeDocument/2006/relationships/hyperlink" Target="https://randude.com/shows/setlists/2025_419_Loverboy.jpg" TargetMode="External"/><Relationship Id="rId1662" Type="http://schemas.openxmlformats.org/officeDocument/2006/relationships/hyperlink" Target="https://randude.com/shows/ticket_stubs/2025_479_All_Time_Low_photo.jpg" TargetMode="External"/><Relationship Id="rId257" Type="http://schemas.openxmlformats.org/officeDocument/2006/relationships/hyperlink" Target="http://randude.com/shows/ticket_stubs/2014_124_Motley_Crue.jpg" TargetMode="External"/><Relationship Id="rId464" Type="http://schemas.openxmlformats.org/officeDocument/2006/relationships/hyperlink" Target="http://randude.com/shows/ticket_stubs/2016_165_The_Cult.jpg" TargetMode="External"/><Relationship Id="rId1010" Type="http://schemas.openxmlformats.org/officeDocument/2006/relationships/hyperlink" Target="https://randude.com/shows/ticket_stubs/2023_292_thru_296_On_the_Blue_Cruise_room_key.jpg" TargetMode="External"/><Relationship Id="rId1094" Type="http://schemas.openxmlformats.org/officeDocument/2006/relationships/hyperlink" Target="https://randude.com/shows/ticket_stubs/2023_319_Ugly_Kid_Joe.jpg" TargetMode="External"/><Relationship Id="rId1108" Type="http://schemas.openxmlformats.org/officeDocument/2006/relationships/hyperlink" Target="https://randude.com/shows/setlists/2023_317_Night_Club.jpg" TargetMode="External"/><Relationship Id="rId1315" Type="http://schemas.openxmlformats.org/officeDocument/2006/relationships/hyperlink" Target="https://randude.com/shows/ticket_stubs/2024_381_Queensryche.jpg" TargetMode="External"/><Relationship Id="rId117" Type="http://schemas.openxmlformats.org/officeDocument/2006/relationships/hyperlink" Target="http://randude.com/shows/ticket_stubs/2012_085_Chris_Cornell.jpg" TargetMode="External"/><Relationship Id="rId671" Type="http://schemas.openxmlformats.org/officeDocument/2006/relationships/hyperlink" Target="http://randude.com/shows/ticket_stubs/2018_194_Anthrax.jpg" TargetMode="External"/><Relationship Id="rId769" Type="http://schemas.openxmlformats.org/officeDocument/2006/relationships/hyperlink" Target="http://randude.com/shows/Amon_Amarth_2019/" TargetMode="External"/><Relationship Id="rId976" Type="http://schemas.openxmlformats.org/officeDocument/2006/relationships/hyperlink" Target="http://randude.com/shows/ticket_stubs/2022_286_Scott_Stapp.jpg" TargetMode="External"/><Relationship Id="rId1399" Type="http://schemas.openxmlformats.org/officeDocument/2006/relationships/hyperlink" Target="https://randude.com/shows/Creed/" TargetMode="External"/><Relationship Id="rId324" Type="http://schemas.openxmlformats.org/officeDocument/2006/relationships/hyperlink" Target="http://randude.com/shows/ticket_stubs/2014_128_Heart.jpg" TargetMode="External"/><Relationship Id="rId531" Type="http://schemas.openxmlformats.org/officeDocument/2006/relationships/hyperlink" Target="http://randude.com/shows/Suicidal_Tendencies_2017/originals/" TargetMode="External"/><Relationship Id="rId629" Type="http://schemas.openxmlformats.org/officeDocument/2006/relationships/hyperlink" Target="http://randude.com/shows/ticket_stubs/2019_215_thru_219_Monsters_of_Rock_Cruise_room_card.jpg" TargetMode="External"/><Relationship Id="rId1161" Type="http://schemas.openxmlformats.org/officeDocument/2006/relationships/hyperlink" Target="https://randude.com/shows/setlists/2023_330_Guns_n_Roses.jpg" TargetMode="External"/><Relationship Id="rId1259" Type="http://schemas.openxmlformats.org/officeDocument/2006/relationships/hyperlink" Target="https://randude.com/shows/ticket_stubs/2024_359_MoRC_pre-Party.jpg" TargetMode="External"/><Relationship Id="rId1466" Type="http://schemas.openxmlformats.org/officeDocument/2006/relationships/hyperlink" Target="https://randude.com/shows/Alien_Weaponry/" TargetMode="External"/><Relationship Id="rId836" Type="http://schemas.openxmlformats.org/officeDocument/2006/relationships/hyperlink" Target="http://randude.com/shows/Sabaton/" TargetMode="External"/><Relationship Id="rId1021" Type="http://schemas.openxmlformats.org/officeDocument/2006/relationships/hyperlink" Target="http://randude.com/shows/" TargetMode="External"/><Relationship Id="rId1119" Type="http://schemas.openxmlformats.org/officeDocument/2006/relationships/hyperlink" Target="https://randude.com/shows/Foreigner_2023/" TargetMode="External"/><Relationship Id="rId1673" Type="http://schemas.openxmlformats.org/officeDocument/2006/relationships/hyperlink" Target="https://randude.com/shows/ticket_stubs/2025_482_Three_Dog_Night_photo.jpg" TargetMode="External"/><Relationship Id="rId903" Type="http://schemas.openxmlformats.org/officeDocument/2006/relationships/hyperlink" Target="http://randude.com/shows/ticket_stubs/2022_264_The_Cult.jpg" TargetMode="External"/><Relationship Id="rId1326" Type="http://schemas.openxmlformats.org/officeDocument/2006/relationships/hyperlink" Target="https://randude.com/shows/ticket_stubs/2024_382_Amon_Amarth_photo.jpg" TargetMode="External"/><Relationship Id="rId1533" Type="http://schemas.openxmlformats.org/officeDocument/2006/relationships/hyperlink" Target="https://randude.com/shows/setlists/2025_448_Don_Felder.jpg" TargetMode="External"/><Relationship Id="rId1740" Type="http://schemas.openxmlformats.org/officeDocument/2006/relationships/comments" Target="../comments1.xml"/><Relationship Id="rId32" Type="http://schemas.openxmlformats.org/officeDocument/2006/relationships/hyperlink" Target="http://randude.com/shows/ticket_stubs/1995_032_Grateful_Dead.jpg" TargetMode="External"/><Relationship Id="rId1600" Type="http://schemas.openxmlformats.org/officeDocument/2006/relationships/hyperlink" Target="https://randude.com/shows/Morbid_Visionz/" TargetMode="External"/><Relationship Id="rId181" Type="http://schemas.openxmlformats.org/officeDocument/2006/relationships/hyperlink" Target="http://randude.com/shows/setlists/motley_crue_1984.jpg" TargetMode="External"/><Relationship Id="rId279" Type="http://schemas.openxmlformats.org/officeDocument/2006/relationships/hyperlink" Target="http://randude.com/shows/ticket_stubs/2014_119_Blues_Brothers.jpg" TargetMode="External"/><Relationship Id="rId486" Type="http://schemas.openxmlformats.org/officeDocument/2006/relationships/hyperlink" Target="http://randude.com/shows/Anthrax_2016/" TargetMode="External"/><Relationship Id="rId693" Type="http://schemas.openxmlformats.org/officeDocument/2006/relationships/hyperlink" Target="http://randude.com/shows/setlists/2020_239_Joe_Bonamassa.jpg" TargetMode="External"/><Relationship Id="rId139" Type="http://schemas.openxmlformats.org/officeDocument/2006/relationships/hyperlink" Target="http://randude.com/shows/Marilyn_Manson_2012/" TargetMode="External"/><Relationship Id="rId346" Type="http://schemas.openxmlformats.org/officeDocument/2006/relationships/hyperlink" Target="http://randude.com/shows/setlists/2014_133_Suicidal_Tendencies.jpg" TargetMode="External"/><Relationship Id="rId553" Type="http://schemas.openxmlformats.org/officeDocument/2006/relationships/hyperlink" Target="http://www.randude.com/shows/setlists/2017_184_Metallica.jpg" TargetMode="External"/><Relationship Id="rId760" Type="http://schemas.openxmlformats.org/officeDocument/2006/relationships/hyperlink" Target="http://randude.com/shows/Slayer_soundcheck/" TargetMode="External"/><Relationship Id="rId998" Type="http://schemas.openxmlformats.org/officeDocument/2006/relationships/hyperlink" Target="http://randude.com/shows/ticket_stubs/2022_290_Canibal_Corpse.jpg" TargetMode="External"/><Relationship Id="rId1183" Type="http://schemas.openxmlformats.org/officeDocument/2006/relationships/hyperlink" Target="https://randude.com/shows/Terror/" TargetMode="External"/><Relationship Id="rId1390" Type="http://schemas.openxmlformats.org/officeDocument/2006/relationships/hyperlink" Target="https://randude.com/shows/ticket_stubs/2024_397_Amorphis.jpg" TargetMode="External"/><Relationship Id="rId206" Type="http://schemas.openxmlformats.org/officeDocument/2006/relationships/hyperlink" Target="http://randude.com/shows/setlists/amon_amarth_2013.jpg" TargetMode="External"/><Relationship Id="rId413" Type="http://schemas.openxmlformats.org/officeDocument/2006/relationships/hyperlink" Target="http://randude.com/shows/ticket_stubs/2015_151_Van_Halen.jpg" TargetMode="External"/><Relationship Id="rId858" Type="http://schemas.openxmlformats.org/officeDocument/2006/relationships/hyperlink" Target="http://randude.com/shows/ticket_stubs/1984_004_Dio.jpg" TargetMode="External"/><Relationship Id="rId1043" Type="http://schemas.openxmlformats.org/officeDocument/2006/relationships/hyperlink" Target="https://randude.com/shows/Tragedy/" TargetMode="External"/><Relationship Id="rId1488" Type="http://schemas.openxmlformats.org/officeDocument/2006/relationships/hyperlink" Target="https://randude.com/shows/ticket_stubs/2025_440_Air_Supply_photo.jpg" TargetMode="External"/><Relationship Id="rId1695" Type="http://schemas.openxmlformats.org/officeDocument/2006/relationships/hyperlink" Target="https://randude.com/shows/ticket_stubs/2026_489_Styx.jpg" TargetMode="External"/><Relationship Id="rId620" Type="http://schemas.openxmlformats.org/officeDocument/2006/relationships/hyperlink" Target="http://randude.com/shows/ticket_stubs/2019_227_Ted_Nugent.jpg" TargetMode="External"/><Relationship Id="rId718" Type="http://schemas.openxmlformats.org/officeDocument/2006/relationships/hyperlink" Target="http://randude.com/shows/setlists/2018_209_Lamb_of_God.jpg" TargetMode="External"/><Relationship Id="rId925" Type="http://schemas.openxmlformats.org/officeDocument/2006/relationships/hyperlink" Target="http://randude.com/shows/setlists/2022_273_Motley_Crue.jpg" TargetMode="External"/><Relationship Id="rId1250" Type="http://schemas.openxmlformats.org/officeDocument/2006/relationships/hyperlink" Target="https://randude.com/shows/The_Plot_in_You/" TargetMode="External"/><Relationship Id="rId1348" Type="http://schemas.openxmlformats.org/officeDocument/2006/relationships/hyperlink" Target="https://randude.com/shows/Metallica_2024_Boston/" TargetMode="External"/><Relationship Id="rId1555" Type="http://schemas.openxmlformats.org/officeDocument/2006/relationships/hyperlink" Target="https://randude.com/shows/setlists/2025_451_Pantera.jpg" TargetMode="External"/><Relationship Id="rId1110" Type="http://schemas.openxmlformats.org/officeDocument/2006/relationships/hyperlink" Target="https://randude.com/shows/ticket_stubs/2023_321_Misfits.jpg" TargetMode="External"/><Relationship Id="rId1208" Type="http://schemas.openxmlformats.org/officeDocument/2006/relationships/hyperlink" Target="https://randude.com/shows/Spiter/" TargetMode="External"/><Relationship Id="rId1415" Type="http://schemas.openxmlformats.org/officeDocument/2006/relationships/hyperlink" Target="https://randude.com/shows/Overkill/" TargetMode="External"/><Relationship Id="rId54" Type="http://schemas.openxmlformats.org/officeDocument/2006/relationships/hyperlink" Target="http://randude.com/shows/ticket_stubs/1985_005_Ratt.jpg" TargetMode="External"/><Relationship Id="rId1622" Type="http://schemas.openxmlformats.org/officeDocument/2006/relationships/hyperlink" Target="https://randude.com/shows/ticket_stubs/2025_463_Joe_Perry_Project.jpg" TargetMode="External"/><Relationship Id="rId270" Type="http://schemas.openxmlformats.org/officeDocument/2006/relationships/hyperlink" Target="http://randude.com/shows/setlists/seether_2014.jpg" TargetMode="External"/><Relationship Id="rId130" Type="http://schemas.openxmlformats.org/officeDocument/2006/relationships/hyperlink" Target="http://randude.com/shows/ticket_stubs/2012_089_Morbid_Angel.jpg" TargetMode="External"/><Relationship Id="rId368" Type="http://schemas.openxmlformats.org/officeDocument/2006/relationships/hyperlink" Target="http://randude.com/shows/Tribulation/" TargetMode="External"/><Relationship Id="rId575" Type="http://schemas.openxmlformats.org/officeDocument/2006/relationships/hyperlink" Target="http://www.randude.com/shows/Lamb_of_God_2017/" TargetMode="External"/><Relationship Id="rId782" Type="http://schemas.openxmlformats.org/officeDocument/2006/relationships/hyperlink" Target="http://randude.com/shows/Cannibal_Corpse_2019/" TargetMode="External"/><Relationship Id="rId228" Type="http://schemas.openxmlformats.org/officeDocument/2006/relationships/hyperlink" Target="http://randude.com/shows/Rob_Zombie_2013_TN/" TargetMode="External"/><Relationship Id="rId435" Type="http://schemas.openxmlformats.org/officeDocument/2006/relationships/hyperlink" Target="http://randude.com/shows/Motorhead_MB_Day3/" TargetMode="External"/><Relationship Id="rId642" Type="http://schemas.openxmlformats.org/officeDocument/2006/relationships/hyperlink" Target="http://randude.com/shows/ticket_stubs/2018_211_Scorpions.jpg" TargetMode="External"/><Relationship Id="rId1065" Type="http://schemas.openxmlformats.org/officeDocument/2006/relationships/hyperlink" Target="https://randude.com/shows/ticket_stubs/2023_307__Mac_Sabbath_MoRC_23_pre_party.jpg" TargetMode="External"/><Relationship Id="rId1272" Type="http://schemas.openxmlformats.org/officeDocument/2006/relationships/hyperlink" Target="https://randude.com/shows/ticket_stubs/2024_372_Joe_Satriani_photo.jpg" TargetMode="External"/><Relationship Id="rId502" Type="http://schemas.openxmlformats.org/officeDocument/2006/relationships/hyperlink" Target="http://randude.com/shows/setlists/2016_172_Volbeat.jpg" TargetMode="External"/><Relationship Id="rId947" Type="http://schemas.openxmlformats.org/officeDocument/2006/relationships/hyperlink" Target="http://randude.com/shows/ticket_stubs/2022_276_Anthrax_photo.jpg" TargetMode="External"/><Relationship Id="rId1132" Type="http://schemas.openxmlformats.org/officeDocument/2006/relationships/hyperlink" Target="https://randude.com/shows/setlists/2023_326_GWAR.jpg" TargetMode="External"/><Relationship Id="rId1577" Type="http://schemas.openxmlformats.org/officeDocument/2006/relationships/hyperlink" Target="https://randude.com/shows/ticket_stubs/2025_457_Stick_Figure.jpg" TargetMode="External"/><Relationship Id="rId76" Type="http://schemas.openxmlformats.org/officeDocument/2006/relationships/hyperlink" Target="http://randude.com/shows/ticket_stubs/2000_041_Ziggy_Marley.jpg" TargetMode="External"/><Relationship Id="rId807" Type="http://schemas.openxmlformats.org/officeDocument/2006/relationships/hyperlink" Target="http://randude.com/shows/Kaleido/" TargetMode="External"/><Relationship Id="rId1437" Type="http://schemas.openxmlformats.org/officeDocument/2006/relationships/hyperlink" Target="https://randude.com/shows/KISS_Cancer_Goodbye/" TargetMode="External"/><Relationship Id="rId1644" Type="http://schemas.openxmlformats.org/officeDocument/2006/relationships/hyperlink" Target="https://randude.com/shows/Burning_Breeze/" TargetMode="External"/><Relationship Id="rId1504" Type="http://schemas.openxmlformats.org/officeDocument/2006/relationships/hyperlink" Target="https://randude.com/shows/setlists/2025_442_Cheap_Trick.jpg" TargetMode="External"/><Relationship Id="rId1711" Type="http://schemas.openxmlformats.org/officeDocument/2006/relationships/hyperlink" Target="https://randude.com/shows/ticket_stubs/2026_501_Steelheart.jpg" TargetMode="External"/><Relationship Id="rId292" Type="http://schemas.openxmlformats.org/officeDocument/2006/relationships/hyperlink" Target="http://randude.com/shows/ticket_stubs/2014_133_Slayer.jpg" TargetMode="External"/><Relationship Id="rId597" Type="http://schemas.openxmlformats.org/officeDocument/2006/relationships/hyperlink" Target="http://randude.com/shows/ticket_stubs/2020_240_UFO_photo.jpg" TargetMode="External"/><Relationship Id="rId152" Type="http://schemas.openxmlformats.org/officeDocument/2006/relationships/hyperlink" Target="http://randude.com/shows/ticket_stubs/2013_094_Gojira.jpg" TargetMode="External"/><Relationship Id="rId457" Type="http://schemas.openxmlformats.org/officeDocument/2006/relationships/hyperlink" Target="http://randude.com/shows/Iron_Maiden_2016/" TargetMode="External"/><Relationship Id="rId1087" Type="http://schemas.openxmlformats.org/officeDocument/2006/relationships/hyperlink" Target="https://randude.com/shows/Devin_Townsend/" TargetMode="External"/><Relationship Id="rId1294" Type="http://schemas.openxmlformats.org/officeDocument/2006/relationships/hyperlink" Target="https://randude.com/shows/ticket_stubs/2024_374_thru_378_On_the_Blue_Cruise_production.jpg" TargetMode="External"/><Relationship Id="rId664" Type="http://schemas.openxmlformats.org/officeDocument/2006/relationships/hyperlink" Target="http://randude.com/shows/ticket_stubs/2018_195_thru_199_Monsters_of_Rock_Cruise_media.jpg" TargetMode="External"/><Relationship Id="rId871" Type="http://schemas.openxmlformats.org/officeDocument/2006/relationships/hyperlink" Target="http://randude.com/shows/ticket_stubs/2021_253_Jinjer.jpg" TargetMode="External"/><Relationship Id="rId969" Type="http://schemas.openxmlformats.org/officeDocument/2006/relationships/hyperlink" Target="http://randude.com/shows/Iron_Maiden_2022_Chicago/" TargetMode="External"/><Relationship Id="rId1599" Type="http://schemas.openxmlformats.org/officeDocument/2006/relationships/hyperlink" Target="https://randude.com/shows/Hatebreed_2025/" TargetMode="External"/><Relationship Id="rId317" Type="http://schemas.openxmlformats.org/officeDocument/2006/relationships/hyperlink" Target="http://randude.com/shows/Volbeat_2014_Orlando/" TargetMode="External"/><Relationship Id="rId524" Type="http://schemas.openxmlformats.org/officeDocument/2006/relationships/hyperlink" Target="http://randude.com/shows/DevilDriver/" TargetMode="External"/><Relationship Id="rId731" Type="http://schemas.openxmlformats.org/officeDocument/2006/relationships/hyperlink" Target="http://randude.com/shows/setlists/2018_203_Slayer.jpg" TargetMode="External"/><Relationship Id="rId1154" Type="http://schemas.openxmlformats.org/officeDocument/2006/relationships/hyperlink" Target="https://randude.com/shows/Alice_Cooper_2023/" TargetMode="External"/><Relationship Id="rId1361" Type="http://schemas.openxmlformats.org/officeDocument/2006/relationships/hyperlink" Target="https://randude.com/shows/Joey_Belladonna" TargetMode="External"/><Relationship Id="rId1459" Type="http://schemas.openxmlformats.org/officeDocument/2006/relationships/hyperlink" Target="https://randude.com/shows/Jackyl_2025/" TargetMode="External"/><Relationship Id="rId98" Type="http://schemas.openxmlformats.org/officeDocument/2006/relationships/hyperlink" Target="http://www.randude.com/shows/Roger_waters/" TargetMode="External"/><Relationship Id="rId829" Type="http://schemas.openxmlformats.org/officeDocument/2006/relationships/hyperlink" Target="http://randude.com/shows/UFO/" TargetMode="External"/><Relationship Id="rId1014" Type="http://schemas.openxmlformats.org/officeDocument/2006/relationships/hyperlink" Target="https://randude.com/shows/ticket_stubs/2023_292_thru_296_On_the_Blue_Cruise.jpg" TargetMode="External"/><Relationship Id="rId1221" Type="http://schemas.openxmlformats.org/officeDocument/2006/relationships/hyperlink" Target="https://randude.com/shows/ticket_stubs/2023_349_Zebra_photo.jpg" TargetMode="External"/><Relationship Id="rId1666" Type="http://schemas.openxmlformats.org/officeDocument/2006/relationships/hyperlink" Target="https://randude.com/shows/Queensryche_2025/" TargetMode="External"/><Relationship Id="rId1319" Type="http://schemas.openxmlformats.org/officeDocument/2006/relationships/hyperlink" Target="https://randude.com/shows/Frozen_Soul/" TargetMode="External"/><Relationship Id="rId1526" Type="http://schemas.openxmlformats.org/officeDocument/2006/relationships/hyperlink" Target="https://randude.com/shows/John_Cafferty/" TargetMode="External"/><Relationship Id="rId1733" Type="http://schemas.openxmlformats.org/officeDocument/2006/relationships/hyperlink" Target="https://randude.com/shows/Night_Ranger_2026/" TargetMode="External"/><Relationship Id="rId25" Type="http://schemas.openxmlformats.org/officeDocument/2006/relationships/hyperlink" Target="http://randude.com/shows/ticket_stubs/1989_013_Anthrax.jpg" TargetMode="External"/><Relationship Id="rId174" Type="http://schemas.openxmlformats.org/officeDocument/2006/relationships/hyperlink" Target="http://randude.com/shows/ticket_stubs/2013_100_Sevendust.jpg" TargetMode="External"/><Relationship Id="rId381" Type="http://schemas.openxmlformats.org/officeDocument/2006/relationships/hyperlink" Target="http://randude.com/shows/The_Who/" TargetMode="External"/><Relationship Id="rId241" Type="http://schemas.openxmlformats.org/officeDocument/2006/relationships/hyperlink" Target="http://randude.com/shows/ticket_stubs/2014_112_Sevendust.jpg" TargetMode="External"/><Relationship Id="rId479" Type="http://schemas.openxmlformats.org/officeDocument/2006/relationships/hyperlink" Target="http://randude.com/shows/Sick_Puppies/" TargetMode="External"/><Relationship Id="rId686" Type="http://schemas.openxmlformats.org/officeDocument/2006/relationships/hyperlink" Target="http://randude.com/shows/setlists/2021_246_Sabaton.jpg" TargetMode="External"/><Relationship Id="rId893" Type="http://schemas.openxmlformats.org/officeDocument/2006/relationships/hyperlink" Target="http://randude.com/shows/setlists/2022_263_Cannibal_Corpse.jpg" TargetMode="External"/><Relationship Id="rId339" Type="http://schemas.openxmlformats.org/officeDocument/2006/relationships/hyperlink" Target="http://randude.com/shows/setlists/aerosmith_1988.jpg" TargetMode="External"/><Relationship Id="rId546" Type="http://schemas.openxmlformats.org/officeDocument/2006/relationships/hyperlink" Target="http://www.randude.com/shows/setlists/2017_180_Soundgarden.jpg" TargetMode="External"/><Relationship Id="rId753" Type="http://schemas.openxmlformats.org/officeDocument/2006/relationships/hyperlink" Target="http://randude.com/shows/Corrosion_of_Conformity_MB_Day1/" TargetMode="External"/><Relationship Id="rId1176" Type="http://schemas.openxmlformats.org/officeDocument/2006/relationships/hyperlink" Target="https://randude.com/shows/setlists/2023_334_Terror.jpg" TargetMode="External"/><Relationship Id="rId1383" Type="http://schemas.openxmlformats.org/officeDocument/2006/relationships/hyperlink" Target="https://randude.com/shows/Gilby_Clarke/" TargetMode="External"/><Relationship Id="rId101" Type="http://schemas.openxmlformats.org/officeDocument/2006/relationships/hyperlink" Target="http://www.randude.com/shows/GWAR/" TargetMode="External"/><Relationship Id="rId406" Type="http://schemas.openxmlformats.org/officeDocument/2006/relationships/hyperlink" Target="http://randude.com/shows/setlists/2015_149_Slipknot.jpg" TargetMode="External"/><Relationship Id="rId960" Type="http://schemas.openxmlformats.org/officeDocument/2006/relationships/hyperlink" Target="http://randude.com/shows/Exodus_2022/" TargetMode="External"/><Relationship Id="rId1036" Type="http://schemas.openxmlformats.org/officeDocument/2006/relationships/hyperlink" Target="https://randude.com/shows/ticket_stubs/2023_300_Halestorm.jpg" TargetMode="External"/><Relationship Id="rId1243" Type="http://schemas.openxmlformats.org/officeDocument/2006/relationships/hyperlink" Target="https://randude.com/shows/Lamb_of_God_2024/" TargetMode="External"/><Relationship Id="rId1590" Type="http://schemas.openxmlformats.org/officeDocument/2006/relationships/hyperlink" Target="https://randude.com/shows/setlists/2025_456_Distant.jpg" TargetMode="External"/><Relationship Id="rId1688" Type="http://schemas.openxmlformats.org/officeDocument/2006/relationships/hyperlink" Target="https://randude.com/shows/OGMA/" TargetMode="External"/><Relationship Id="rId613" Type="http://schemas.openxmlformats.org/officeDocument/2006/relationships/hyperlink" Target="http://randude.com/shows/ticket_stubs/2019_231_Chevelle_photo.jpg" TargetMode="External"/><Relationship Id="rId820" Type="http://schemas.openxmlformats.org/officeDocument/2006/relationships/hyperlink" Target="http://randude.com/shows/Joe_Bonamassa/" TargetMode="External"/><Relationship Id="rId918" Type="http://schemas.openxmlformats.org/officeDocument/2006/relationships/hyperlink" Target="http://randude.com/shows/" TargetMode="External"/><Relationship Id="rId1450" Type="http://schemas.openxmlformats.org/officeDocument/2006/relationships/hyperlink" Target="https://randude.com/shows/setlists/2024_416_Bret_Michaels.jpg" TargetMode="External"/><Relationship Id="rId1548" Type="http://schemas.openxmlformats.org/officeDocument/2006/relationships/hyperlink" Target="https://randude.com/shows/setlists/2025_450_Limp_Bizkit.jpg" TargetMode="External"/><Relationship Id="rId1103" Type="http://schemas.openxmlformats.org/officeDocument/2006/relationships/hyperlink" Target="https://randude.com/shows/The_Cult_2023/" TargetMode="External"/><Relationship Id="rId1310" Type="http://schemas.openxmlformats.org/officeDocument/2006/relationships/hyperlink" Target="https://randude.com/shows/Marbin_2024/" TargetMode="External"/><Relationship Id="rId1408" Type="http://schemas.openxmlformats.org/officeDocument/2006/relationships/hyperlink" Target="https://randude.com/shows/ticket_stubs/2024_404_Jinjer.jpg" TargetMode="External"/><Relationship Id="rId47" Type="http://schemas.openxmlformats.org/officeDocument/2006/relationships/hyperlink" Target="http://randude.com/shows/ticket_stubs/1984_002_Ozzy.jpg" TargetMode="External"/><Relationship Id="rId1615" Type="http://schemas.openxmlformats.org/officeDocument/2006/relationships/hyperlink" Target="https://randude.com/shows/ticket_stubs/2025_461_David_Lee_Roth.jpg" TargetMode="External"/><Relationship Id="rId196" Type="http://schemas.openxmlformats.org/officeDocument/2006/relationships/hyperlink" Target="http://randude.com/shows/ticket_stubs/2013_101_Billy_Idol.jpg" TargetMode="External"/><Relationship Id="rId263" Type="http://schemas.openxmlformats.org/officeDocument/2006/relationships/hyperlink" Target="http://randude.com/shows/setlists/avenged_sevenfold_2014.jpg" TargetMode="External"/><Relationship Id="rId470" Type="http://schemas.openxmlformats.org/officeDocument/2006/relationships/hyperlink" Target="http://randude.com/shows/Exmortus/" TargetMode="External"/><Relationship Id="rId123" Type="http://schemas.openxmlformats.org/officeDocument/2006/relationships/hyperlink" Target="http://randude.com/shows/ticket_stubs/2012_088_Slipknot.jpg" TargetMode="External"/><Relationship Id="rId330" Type="http://schemas.openxmlformats.org/officeDocument/2006/relationships/hyperlink" Target="http://randude.com/shows/setlists/halestorm_2014.jpg" TargetMode="External"/><Relationship Id="rId568" Type="http://schemas.openxmlformats.org/officeDocument/2006/relationships/hyperlink" Target="http://www.randude.com/shows/Iron_Maiden_2017_IL/" TargetMode="External"/><Relationship Id="rId775" Type="http://schemas.openxmlformats.org/officeDocument/2006/relationships/hyperlink" Target="http://randude.com/shows/Anthrax_2018_Chicago/" TargetMode="External"/><Relationship Id="rId982" Type="http://schemas.openxmlformats.org/officeDocument/2006/relationships/hyperlink" Target="http://randude.com/shows/ticket_stubs/2022_287_W.A.S.P.jpg" TargetMode="External"/><Relationship Id="rId1198" Type="http://schemas.openxmlformats.org/officeDocument/2006/relationships/hyperlink" Target="https://randude.com/shows/ticket_stubs/2023_338_Lacuna_Coil_photo.jpg" TargetMode="External"/><Relationship Id="rId428" Type="http://schemas.openxmlformats.org/officeDocument/2006/relationships/hyperlink" Target="http://randude.com/shows/setlists/2015_153_Corrosion_of_Conformity.jpg" TargetMode="External"/><Relationship Id="rId635" Type="http://schemas.openxmlformats.org/officeDocument/2006/relationships/hyperlink" Target="http://randude.com/shows/ticket_stubs/2019_215_thru_219_Monsters_of_Rock_Cruise__media.jpg" TargetMode="External"/><Relationship Id="rId842" Type="http://schemas.openxmlformats.org/officeDocument/2006/relationships/hyperlink" Target="http://randude.com/shows/Killswitch_Engage/" TargetMode="External"/><Relationship Id="rId1058" Type="http://schemas.openxmlformats.org/officeDocument/2006/relationships/hyperlink" Target="https://randude.com/shows/ticket_stubs/2023_304_Umphrees_McGee_photo.jpg" TargetMode="External"/><Relationship Id="rId1265" Type="http://schemas.openxmlformats.org/officeDocument/2006/relationships/hyperlink" Target="https://randude.com/shows/Steve_Vai/" TargetMode="External"/><Relationship Id="rId1472" Type="http://schemas.openxmlformats.org/officeDocument/2006/relationships/hyperlink" Target="https://randude.com/shows/setlists/2025_422_Kerry_King.jpg" TargetMode="External"/><Relationship Id="rId702" Type="http://schemas.openxmlformats.org/officeDocument/2006/relationships/hyperlink" Target="http://randude.com/shows/setlists/2019_228_Gojira.jpg" TargetMode="External"/><Relationship Id="rId1125" Type="http://schemas.openxmlformats.org/officeDocument/2006/relationships/hyperlink" Target="https://randude.com/shows/ticket_stubs/2023_326_Mudvayne_photo.jpg" TargetMode="External"/><Relationship Id="rId1332" Type="http://schemas.openxmlformats.org/officeDocument/2006/relationships/hyperlink" Target="https://randude.com/shows/setlists/2024_383_Saigon_Kick.jpg" TargetMode="External"/><Relationship Id="rId69" Type="http://schemas.openxmlformats.org/officeDocument/2006/relationships/hyperlink" Target="http://randude.com/shows/ticket_stubs/1992_025_Tesla.jpg" TargetMode="External"/><Relationship Id="rId1637" Type="http://schemas.openxmlformats.org/officeDocument/2006/relationships/hyperlink" Target="https://randude.com/shows/ticket_stubs/2025_467_thru_471_On_the_Blue_Cruise_production.jpg" TargetMode="External"/><Relationship Id="rId1704" Type="http://schemas.openxmlformats.org/officeDocument/2006/relationships/hyperlink" Target="https://randude.com/shows/Atlas/" TargetMode="External"/><Relationship Id="rId285" Type="http://schemas.openxmlformats.org/officeDocument/2006/relationships/hyperlink" Target="http://randude.com/shows/setlists/kiss_2014.jpg" TargetMode="External"/><Relationship Id="rId492" Type="http://schemas.openxmlformats.org/officeDocument/2006/relationships/hyperlink" Target="http://randude.com/shows/setlists/2016_169_Scorpions.jpg" TargetMode="External"/><Relationship Id="rId797" Type="http://schemas.openxmlformats.org/officeDocument/2006/relationships/hyperlink" Target="http://randude.com/shows/Reba_McEntire_2020/" TargetMode="External"/><Relationship Id="rId145" Type="http://schemas.openxmlformats.org/officeDocument/2006/relationships/hyperlink" Target="http://randude.com/shows/Glenn_Frey_&amp;_Joe_Walsh/" TargetMode="External"/><Relationship Id="rId352" Type="http://schemas.openxmlformats.org/officeDocument/2006/relationships/hyperlink" Target="http://randude.com/shows/Trans_Sibearin_Orchestra/" TargetMode="External"/><Relationship Id="rId1287" Type="http://schemas.openxmlformats.org/officeDocument/2006/relationships/hyperlink" Target="https://randude.com/shows/setlists/2024_359_Hardcore_Superstar.jpg" TargetMode="External"/><Relationship Id="rId212" Type="http://schemas.openxmlformats.org/officeDocument/2006/relationships/hyperlink" Target="http://randude.com/shows/Rob_Zombie_2013/" TargetMode="External"/><Relationship Id="rId657" Type="http://schemas.openxmlformats.org/officeDocument/2006/relationships/hyperlink" Target="http://randude.com/shows/ticket_stubs/2018_202_Nightwish.jpg" TargetMode="External"/><Relationship Id="rId864" Type="http://schemas.openxmlformats.org/officeDocument/2006/relationships/hyperlink" Target="http://randude.com/shows/setlists/1988_011_Ozzy.jpg" TargetMode="External"/><Relationship Id="rId1494" Type="http://schemas.openxmlformats.org/officeDocument/2006/relationships/hyperlink" Target="https://randude.com/shows/ticket_stubs/2025_427_thru_431_Monsters_of_Rock_Cruise_media.jpg" TargetMode="External"/><Relationship Id="rId517" Type="http://schemas.openxmlformats.org/officeDocument/2006/relationships/hyperlink" Target="http://randude.com/shows/Slayer_soundcheck/" TargetMode="External"/><Relationship Id="rId724" Type="http://schemas.openxmlformats.org/officeDocument/2006/relationships/hyperlink" Target="http://randude.com/shows/setlists/2018_205_Joan_Jett.jpg" TargetMode="External"/><Relationship Id="rId931" Type="http://schemas.openxmlformats.org/officeDocument/2006/relationships/hyperlink" Target="http://randude.com/shows/Motley_Crue_2022/" TargetMode="External"/><Relationship Id="rId1147" Type="http://schemas.openxmlformats.org/officeDocument/2006/relationships/hyperlink" Target="https://randude.com/shows/setlists/2023_329_Five_Finger_Death_Punch.jpg" TargetMode="External"/><Relationship Id="rId1354" Type="http://schemas.openxmlformats.org/officeDocument/2006/relationships/hyperlink" Target="https://randude.com/shows/Metallica_2024_Chicago/" TargetMode="External"/><Relationship Id="rId1561" Type="http://schemas.openxmlformats.org/officeDocument/2006/relationships/hyperlink" Target="https://randude.com/shows/ticket_stubs/2025_452_Babymetal_photo.jpg" TargetMode="External"/><Relationship Id="rId60" Type="http://schemas.openxmlformats.org/officeDocument/2006/relationships/hyperlink" Target="http://randude.com/shows/ticket_stubs/1988_009_Savatage.jpg" TargetMode="External"/><Relationship Id="rId1007" Type="http://schemas.openxmlformats.org/officeDocument/2006/relationships/hyperlink" Target="http://randude.com/shows/setlists/" TargetMode="External"/><Relationship Id="rId1214" Type="http://schemas.openxmlformats.org/officeDocument/2006/relationships/hyperlink" Target="https://randude.com/shows/ticket_stubs/2023_347_Joe_Bonamassa.jpg" TargetMode="External"/><Relationship Id="rId1421" Type="http://schemas.openxmlformats.org/officeDocument/2006/relationships/hyperlink" Target="https://randude.com/shows/setlists/2024_402_Finger_Eleven.jpg" TargetMode="External"/><Relationship Id="rId1659" Type="http://schemas.openxmlformats.org/officeDocument/2006/relationships/hyperlink" Target="https://randude.com/shows/Helmet/" TargetMode="External"/><Relationship Id="rId1519" Type="http://schemas.openxmlformats.org/officeDocument/2006/relationships/hyperlink" Target="http://randude.com/shows/" TargetMode="External"/><Relationship Id="rId1726" Type="http://schemas.openxmlformats.org/officeDocument/2006/relationships/hyperlink" Target="https://randude.com/shows/ticket_stubs/2026_503-507_MORC_2026_room_key.jpg" TargetMode="External"/><Relationship Id="rId18" Type="http://schemas.openxmlformats.org/officeDocument/2006/relationships/hyperlink" Target="http://randude.com/shows/setlists/van_halen_1984.jpg" TargetMode="External"/><Relationship Id="rId167" Type="http://schemas.openxmlformats.org/officeDocument/2006/relationships/hyperlink" Target="http://randude.com/shows/Sasquatch/" TargetMode="External"/><Relationship Id="rId374" Type="http://schemas.openxmlformats.org/officeDocument/2006/relationships/hyperlink" Target="http://randude.com/shows/ticket_stubs/2015_140_Dokken.jpg" TargetMode="External"/><Relationship Id="rId581" Type="http://schemas.openxmlformats.org/officeDocument/2006/relationships/hyperlink" Target="http://randude.com/shows/ticket_stubs/2021_251_Sebastian_Bach.jpg" TargetMode="External"/><Relationship Id="rId234" Type="http://schemas.openxmlformats.org/officeDocument/2006/relationships/hyperlink" Target="http://randude.com/shows/ticket_stubs/2013_109_Genitorturers.jpg" TargetMode="External"/><Relationship Id="rId679" Type="http://schemas.openxmlformats.org/officeDocument/2006/relationships/hyperlink" Target="http://randude.com/shows/setlists/2021_250_Trivium_setlist.jpg" TargetMode="External"/><Relationship Id="rId886" Type="http://schemas.openxmlformats.org/officeDocument/2006/relationships/hyperlink" Target="http://randude.com/shows/ticket_stubs/2022_256_thru_260_Monsters_of_Rock_Cruise_media.jpg" TargetMode="External"/><Relationship Id="rId2" Type="http://schemas.openxmlformats.org/officeDocument/2006/relationships/hyperlink" Target="http://randude.com/shows/ticket_stubs/2011_081_Five_Finger_Death_Punch.jpg" TargetMode="External"/><Relationship Id="rId441" Type="http://schemas.openxmlformats.org/officeDocument/2006/relationships/hyperlink" Target="http://randude.com/shows/Anthrax_MB_Day4/" TargetMode="External"/><Relationship Id="rId539" Type="http://schemas.openxmlformats.org/officeDocument/2006/relationships/hyperlink" Target="http://www.randude.com/shows/ticket_stubs/2017_184_Metallica_Orlando.jpg" TargetMode="External"/><Relationship Id="rId746" Type="http://schemas.openxmlformats.org/officeDocument/2006/relationships/hyperlink" Target="http://randude.com/shows/Black_Stone_Cherry/" TargetMode="External"/><Relationship Id="rId1071" Type="http://schemas.openxmlformats.org/officeDocument/2006/relationships/hyperlink" Target="https://randude.com/shows/ticket_stubs/2023_308_thru_312_Monsters_of_Rock_Cruise.jpg" TargetMode="External"/><Relationship Id="rId1169" Type="http://schemas.openxmlformats.org/officeDocument/2006/relationships/hyperlink" Target="https://randude.com/shows/Lamb_of_God_2023/" TargetMode="External"/><Relationship Id="rId1376" Type="http://schemas.openxmlformats.org/officeDocument/2006/relationships/hyperlink" Target="https://randude.com/shows/Miles_Schons_Journey_Experience/" TargetMode="External"/><Relationship Id="rId1583" Type="http://schemas.openxmlformats.org/officeDocument/2006/relationships/hyperlink" Target="https://randude.com/shows/setlists/2025_454_Metallica.jpg" TargetMode="External"/><Relationship Id="rId301" Type="http://schemas.openxmlformats.org/officeDocument/2006/relationships/hyperlink" Target="http://randude.com/shows/setlists/thy_art_is_murder_2014.jpg" TargetMode="External"/><Relationship Id="rId953" Type="http://schemas.openxmlformats.org/officeDocument/2006/relationships/hyperlink" Target="http://randude.com/shows/setlists/" TargetMode="External"/><Relationship Id="rId1029" Type="http://schemas.openxmlformats.org/officeDocument/2006/relationships/hyperlink" Target="https://randude.com/shows/The_Marshall_Tucker_%20Band/" TargetMode="External"/><Relationship Id="rId1236" Type="http://schemas.openxmlformats.org/officeDocument/2006/relationships/hyperlink" Target="https://randude.com/shows/setlists/2024_352_Styx.jpg" TargetMode="External"/><Relationship Id="rId82" Type="http://schemas.openxmlformats.org/officeDocument/2006/relationships/hyperlink" Target="http://randude.com/shows/ticket_stubs/2006_063_Genitorturers.jpg" TargetMode="External"/><Relationship Id="rId606" Type="http://schemas.openxmlformats.org/officeDocument/2006/relationships/hyperlink" Target="http://randude.com/shows/ticket_stubs/2020_234_thru_238_Monsters_of_Rock_Cruise_media.jpg" TargetMode="External"/><Relationship Id="rId813" Type="http://schemas.openxmlformats.org/officeDocument/2006/relationships/hyperlink" Target="http://randude.com/shows/Ted_Nugent/" TargetMode="External"/><Relationship Id="rId1443" Type="http://schemas.openxmlformats.org/officeDocument/2006/relationships/hyperlink" Target="https://randude.com/shows/Bret_Michaels/" TargetMode="External"/><Relationship Id="rId1650" Type="http://schemas.openxmlformats.org/officeDocument/2006/relationships/hyperlink" Target="https://randude.com/shows/Dogma/" TargetMode="External"/><Relationship Id="rId1303" Type="http://schemas.openxmlformats.org/officeDocument/2006/relationships/hyperlink" Target="https://randude.com/shows/Mac_Sabbath_Sail_away_pre_party/" TargetMode="External"/><Relationship Id="rId1510" Type="http://schemas.openxmlformats.org/officeDocument/2006/relationships/hyperlink" Target="https://randude.com/shows/LA_Guns_2025/" TargetMode="External"/><Relationship Id="rId1608" Type="http://schemas.openxmlformats.org/officeDocument/2006/relationships/hyperlink" Target="https://randude.com/shows/ticket_stubs/2025_460_Titanium_Tart.jpg" TargetMode="External"/><Relationship Id="rId189" Type="http://schemas.openxmlformats.org/officeDocument/2006/relationships/hyperlink" Target="http://randude.com/shows/setlists/gwar_2011.jpg" TargetMode="External"/><Relationship Id="rId396" Type="http://schemas.openxmlformats.org/officeDocument/2006/relationships/hyperlink" Target="http://randude.com/shows/Rush_2015/" TargetMode="External"/><Relationship Id="rId256" Type="http://schemas.openxmlformats.org/officeDocument/2006/relationships/hyperlink" Target="http://randude.com/shows/ticket_stubs/2014_121_Kiss_&amp;_Def_Leppard.jpg" TargetMode="External"/><Relationship Id="rId463" Type="http://schemas.openxmlformats.org/officeDocument/2006/relationships/hyperlink" Target="http://randude.com/shows/setlists/2016_164_The_Raven_Age.jpg" TargetMode="External"/><Relationship Id="rId670" Type="http://schemas.openxmlformats.org/officeDocument/2006/relationships/hyperlink" Target="http://randude.com/shows/ticket_stubs/2018_194_Anthrax_photo.jpg" TargetMode="External"/><Relationship Id="rId1093" Type="http://schemas.openxmlformats.org/officeDocument/2006/relationships/hyperlink" Target="https://randude.com/shows/ticket_stubs/2023_317_The_Cult_photo.jpg" TargetMode="External"/><Relationship Id="rId116" Type="http://schemas.openxmlformats.org/officeDocument/2006/relationships/hyperlink" Target="http://randude.com/shows/ticket_stubs/2003_056_Genitorturers.jpg" TargetMode="External"/><Relationship Id="rId323" Type="http://schemas.openxmlformats.org/officeDocument/2006/relationships/hyperlink" Target="http://randude.com/shows/setlists/2014_130_Primus.jpg" TargetMode="External"/><Relationship Id="rId530" Type="http://schemas.openxmlformats.org/officeDocument/2006/relationships/hyperlink" Target="http://randude.com/shows/ticket_stubs/2017_179_Suicidal_Tendencies.jpg" TargetMode="External"/><Relationship Id="rId768" Type="http://schemas.openxmlformats.org/officeDocument/2006/relationships/hyperlink" Target="http://randude.com/shows/Slayer_2019/" TargetMode="External"/><Relationship Id="rId975" Type="http://schemas.openxmlformats.org/officeDocument/2006/relationships/hyperlink" Target="http://randude.com/shows/ticket_stubs/2022_285_Higher_Education.jpg" TargetMode="External"/><Relationship Id="rId1160" Type="http://schemas.openxmlformats.org/officeDocument/2006/relationships/hyperlink" Target="https://randude.com/shows/ticket_stubs/2023_332_Vanilla_Ice.jpg" TargetMode="External"/><Relationship Id="rId1398" Type="http://schemas.openxmlformats.org/officeDocument/2006/relationships/hyperlink" Target="https://randude.com/shows/Finger%20Eleven/" TargetMode="External"/><Relationship Id="rId628" Type="http://schemas.openxmlformats.org/officeDocument/2006/relationships/hyperlink" Target="http://randude.com/shows/ticket_stubs/2019_222_Foreigner.jpg" TargetMode="External"/><Relationship Id="rId835" Type="http://schemas.openxmlformats.org/officeDocument/2006/relationships/hyperlink" Target="http://randude.com/shows/Soulfly/" TargetMode="External"/><Relationship Id="rId1258" Type="http://schemas.openxmlformats.org/officeDocument/2006/relationships/hyperlink" Target="https://randude.com/shows/Vandenburg_2024/" TargetMode="External"/><Relationship Id="rId1465" Type="http://schemas.openxmlformats.org/officeDocument/2006/relationships/hyperlink" Target="https://randude.com/shows/ticket_stubs/2025_421_Alice_Cooper_photo.jpg" TargetMode="External"/><Relationship Id="rId1672" Type="http://schemas.openxmlformats.org/officeDocument/2006/relationships/hyperlink" Target="https://randude.com/shows/Three_Dog_Night/" TargetMode="External"/><Relationship Id="rId1020" Type="http://schemas.openxmlformats.org/officeDocument/2006/relationships/hyperlink" Target="http://randude.com/shows/setlists/" TargetMode="External"/><Relationship Id="rId1118" Type="http://schemas.openxmlformats.org/officeDocument/2006/relationships/hyperlink" Target="https://randude.com/shows/ticket_stubs/2023_322_Cheap_Trick_photo.jpg" TargetMode="External"/><Relationship Id="rId1325" Type="http://schemas.openxmlformats.org/officeDocument/2006/relationships/hyperlink" Target="https://randude.com/shows/setlists/2024_382_Frozen_Soul.jpg" TargetMode="External"/><Relationship Id="rId1532" Type="http://schemas.openxmlformats.org/officeDocument/2006/relationships/hyperlink" Target="https://randude.com/shows/ticket_stubs/2025_449_Umphrees_McGee_photo.jpg" TargetMode="External"/><Relationship Id="rId902" Type="http://schemas.openxmlformats.org/officeDocument/2006/relationships/hyperlink" Target="http://randude.com/shows/setlists/2022_262_Tesla.jpg" TargetMode="External"/><Relationship Id="rId31" Type="http://schemas.openxmlformats.org/officeDocument/2006/relationships/hyperlink" Target="http://randude.com/shows/ticket_stubs/2008_065_Genitorturers.jpg" TargetMode="External"/><Relationship Id="rId180" Type="http://schemas.openxmlformats.org/officeDocument/2006/relationships/hyperlink" Target="http://randude.com/shows/setlists/dio_1984.jpg" TargetMode="External"/><Relationship Id="rId278" Type="http://schemas.openxmlformats.org/officeDocument/2006/relationships/hyperlink" Target="http://randude.com/shows/Blues_Brothers/" TargetMode="External"/><Relationship Id="rId485" Type="http://schemas.openxmlformats.org/officeDocument/2006/relationships/hyperlink" Target="http://randude.com/shows/Sevendust_2016/" TargetMode="External"/><Relationship Id="rId692" Type="http://schemas.openxmlformats.org/officeDocument/2006/relationships/hyperlink" Target="http://randude.com/shows/setlists/2020_240_UFO.jpg" TargetMode="External"/><Relationship Id="rId138" Type="http://schemas.openxmlformats.org/officeDocument/2006/relationships/hyperlink" Target="http://randude.com/shows/setlists/marilyn_manson_2012.jpg" TargetMode="External"/><Relationship Id="rId345" Type="http://schemas.openxmlformats.org/officeDocument/2006/relationships/hyperlink" Target="http://randude.com/shows/setlists/joan_jett_2011.jpg" TargetMode="External"/><Relationship Id="rId552" Type="http://schemas.openxmlformats.org/officeDocument/2006/relationships/hyperlink" Target="http://www.randude.com/shows/setlists/2017_184_Avenged_Sevenfoldt.jpg" TargetMode="External"/><Relationship Id="rId997" Type="http://schemas.openxmlformats.org/officeDocument/2006/relationships/hyperlink" Target="http://randude.com/shows/ticket_stubs/2022_289_W.A.S.P.jpg" TargetMode="External"/><Relationship Id="rId1182" Type="http://schemas.openxmlformats.org/officeDocument/2006/relationships/hyperlink" Target="https://randude.com/shows/Inhuman_Condition/" TargetMode="External"/><Relationship Id="rId205" Type="http://schemas.openxmlformats.org/officeDocument/2006/relationships/hyperlink" Target="http://randude.com/shows/Rush/" TargetMode="External"/><Relationship Id="rId412" Type="http://schemas.openxmlformats.org/officeDocument/2006/relationships/hyperlink" Target="http://randude.com/shows/Weird_Al/" TargetMode="External"/><Relationship Id="rId857" Type="http://schemas.openxmlformats.org/officeDocument/2006/relationships/hyperlink" Target="http://randude.com/shows/Lita_Ford/" TargetMode="External"/><Relationship Id="rId1042" Type="http://schemas.openxmlformats.org/officeDocument/2006/relationships/hyperlink" Target="https://randude.com/shows/setlists/2023_300_Halestorm.jpg" TargetMode="External"/><Relationship Id="rId1487" Type="http://schemas.openxmlformats.org/officeDocument/2006/relationships/hyperlink" Target="https://randude.com/shows/setlists/2025_441_Khruangbin.jpg" TargetMode="External"/><Relationship Id="rId1694" Type="http://schemas.openxmlformats.org/officeDocument/2006/relationships/hyperlink" Target="https://randude.com/shows/Wishbone_Ash_2026/" TargetMode="External"/><Relationship Id="rId717" Type="http://schemas.openxmlformats.org/officeDocument/2006/relationships/hyperlink" Target="http://randude.com/shows/setlists/2018_209_Slayer.jpg" TargetMode="External"/><Relationship Id="rId924" Type="http://schemas.openxmlformats.org/officeDocument/2006/relationships/hyperlink" Target="http://randude.com/shows/ticket_stubs/2022_273_Motley_Crue.jpg" TargetMode="External"/><Relationship Id="rId1347" Type="http://schemas.openxmlformats.org/officeDocument/2006/relationships/hyperlink" Target="https://randude.com/shows/ticket_stubs/2024_387_Titanium_Tart.jpg" TargetMode="External"/><Relationship Id="rId1554" Type="http://schemas.openxmlformats.org/officeDocument/2006/relationships/hyperlink" Target="https://randude.com/shows/setlists/2025_451_Metallica.jpg" TargetMode="External"/><Relationship Id="rId53" Type="http://schemas.openxmlformats.org/officeDocument/2006/relationships/hyperlink" Target="http://randude.com/shows/ticket_stubs/2011_082_Queensryche.jpg" TargetMode="External"/><Relationship Id="rId1207" Type="http://schemas.openxmlformats.org/officeDocument/2006/relationships/hyperlink" Target="https://randude.com/shows/Goatwhore_2023/" TargetMode="External"/><Relationship Id="rId1414" Type="http://schemas.openxmlformats.org/officeDocument/2006/relationships/hyperlink" Target="https://randude.com/shows/King_Diamond/" TargetMode="External"/><Relationship Id="rId1621" Type="http://schemas.openxmlformats.org/officeDocument/2006/relationships/hyperlink" Target="https://randude.com/shows/Billy_Bob_Thornton_&amp;_The_Boxmasters/" TargetMode="External"/><Relationship Id="rId1719" Type="http://schemas.openxmlformats.org/officeDocument/2006/relationships/hyperlink" Target="https://randude.com/shows/ticket_stubs/2026_502_MoRC_pre_party_Y&amp;T_all_access.jpg" TargetMode="External"/><Relationship Id="rId367" Type="http://schemas.openxmlformats.org/officeDocument/2006/relationships/hyperlink" Target="http://randude.com/shows/Behemoth/" TargetMode="External"/><Relationship Id="rId574" Type="http://schemas.openxmlformats.org/officeDocument/2006/relationships/hyperlink" Target="http://www.randude.com/shows/Slayer_2017/" TargetMode="External"/><Relationship Id="rId227" Type="http://schemas.openxmlformats.org/officeDocument/2006/relationships/hyperlink" Target="http://randude.com/shows/setlists/rob_zombie_2013_TN.jpg" TargetMode="External"/><Relationship Id="rId781" Type="http://schemas.openxmlformats.org/officeDocument/2006/relationships/hyperlink" Target="http://randude.com/shows/Chevelle_2019/" TargetMode="External"/><Relationship Id="rId879" Type="http://schemas.openxmlformats.org/officeDocument/2006/relationships/hyperlink" Target="http://randude.com/shows/Vandenberg_2022/" TargetMode="External"/><Relationship Id="rId434" Type="http://schemas.openxmlformats.org/officeDocument/2006/relationships/hyperlink" Target="http://randude.com/shows/setlists/2015_154_Anthrax.jpg" TargetMode="External"/><Relationship Id="rId641" Type="http://schemas.openxmlformats.org/officeDocument/2006/relationships/hyperlink" Target="http://randude.com/shows/ticket_stubs/2018_212_Trans_Siberian_Orchestra.jpg" TargetMode="External"/><Relationship Id="rId739" Type="http://schemas.openxmlformats.org/officeDocument/2006/relationships/hyperlink" Target="http://randude.com/shows/setlists/2018_193_Red_Fang.jpg" TargetMode="External"/><Relationship Id="rId1064" Type="http://schemas.openxmlformats.org/officeDocument/2006/relationships/hyperlink" Target="https://randude.com/shows/setlists/2023_314_Tesla.jpg" TargetMode="External"/><Relationship Id="rId1271" Type="http://schemas.openxmlformats.org/officeDocument/2006/relationships/hyperlink" Target="https://randude.com/shows/ticket_stubs/2024_372_Joe_Satriani.jpg" TargetMode="External"/><Relationship Id="rId1369" Type="http://schemas.openxmlformats.org/officeDocument/2006/relationships/hyperlink" Target="http://randude.com/shows/" TargetMode="External"/><Relationship Id="rId1576" Type="http://schemas.openxmlformats.org/officeDocument/2006/relationships/hyperlink" Target="https://randude.com/shows/The_Hip_Abduction/" TargetMode="External"/><Relationship Id="rId501" Type="http://schemas.openxmlformats.org/officeDocument/2006/relationships/hyperlink" Target="http://randude.com/shows/setlists/2016_172_Avenged_Sevenfold.jpg" TargetMode="External"/><Relationship Id="rId946" Type="http://schemas.openxmlformats.org/officeDocument/2006/relationships/hyperlink" Target="http://randude.com/shows/ticket_stubs/2022_276_Anthrax.jpg" TargetMode="External"/><Relationship Id="rId1131" Type="http://schemas.openxmlformats.org/officeDocument/2006/relationships/hyperlink" Target="https://randude.com/shows/setlists/2023_326_Coal_Chamber.jpg" TargetMode="External"/><Relationship Id="rId1229" Type="http://schemas.openxmlformats.org/officeDocument/2006/relationships/hyperlink" Target="https://randude.com/shows/Kurt_Deimer/" TargetMode="External"/><Relationship Id="rId75" Type="http://schemas.openxmlformats.org/officeDocument/2006/relationships/hyperlink" Target="http://randude.com/shows/ticket_stubs/2011_079_Weird_Al.jpg" TargetMode="External"/><Relationship Id="rId806" Type="http://schemas.openxmlformats.org/officeDocument/2006/relationships/hyperlink" Target="http://randude.com/shows/Levon/" TargetMode="External"/><Relationship Id="rId1436" Type="http://schemas.openxmlformats.org/officeDocument/2006/relationships/hyperlink" Target="https://randude.com/shows/ticket_stubs/2024_412_W.A.S.P_photo.jpg" TargetMode="External"/><Relationship Id="rId1643" Type="http://schemas.openxmlformats.org/officeDocument/2006/relationships/hyperlink" Target="https://randude.com/shows/ticket_stubs/2025_473_My_Chemical_Romance_photo.jpg" TargetMode="External"/><Relationship Id="rId1503" Type="http://schemas.openxmlformats.org/officeDocument/2006/relationships/hyperlink" Target="https://randude.com/shows/ticket_stubs/2025_442_Cheap_Trick.jpg" TargetMode="External"/><Relationship Id="rId1710" Type="http://schemas.openxmlformats.org/officeDocument/2006/relationships/hyperlink" Target="https://randude.com/shows/ticket_stubs/2026_500_Orbit_Culture_photo.jpg" TargetMode="External"/><Relationship Id="rId291" Type="http://schemas.openxmlformats.org/officeDocument/2006/relationships/hyperlink" Target="http://randude.com/shows/ticket_stubs/2014_129_Primus.jpg" TargetMode="External"/><Relationship Id="rId151" Type="http://schemas.openxmlformats.org/officeDocument/2006/relationships/hyperlink" Target="http://randude.com/shows/setlists/hatebreed_2012.jpg" TargetMode="External"/><Relationship Id="rId389" Type="http://schemas.openxmlformats.org/officeDocument/2006/relationships/hyperlink" Target="http://randude.com/shows/setlists/2015_145_Crobot.jpg" TargetMode="External"/><Relationship Id="rId596" Type="http://schemas.openxmlformats.org/officeDocument/2006/relationships/hyperlink" Target="http://randude.com/shows/ticket_stubs/2020_241_Reba_McEntire.jpg" TargetMode="External"/><Relationship Id="rId249" Type="http://schemas.openxmlformats.org/officeDocument/2006/relationships/hyperlink" Target="http://randude.com/shows/ticket_stubs/2014_114_Red_Dragon_Cartel.jpg" TargetMode="External"/><Relationship Id="rId456" Type="http://schemas.openxmlformats.org/officeDocument/2006/relationships/hyperlink" Target="http://randude.com/shows/setlists/2016_161_Iron_Maiden.jpg" TargetMode="External"/><Relationship Id="rId663" Type="http://schemas.openxmlformats.org/officeDocument/2006/relationships/hyperlink" Target="http://randude.com/shows/ticket_stubs/2018_195_thru_199_Monsters_of_Rock_Cruise_media.jpg" TargetMode="External"/><Relationship Id="rId870" Type="http://schemas.openxmlformats.org/officeDocument/2006/relationships/hyperlink" Target="http://randude.com/shows/setlists/2019_224_Whitechapel.jpg" TargetMode="External"/><Relationship Id="rId1086" Type="http://schemas.openxmlformats.org/officeDocument/2006/relationships/hyperlink" Target="https://randude.com/shows/Animals_As_Leaders/" TargetMode="External"/><Relationship Id="rId1293" Type="http://schemas.openxmlformats.org/officeDocument/2006/relationships/hyperlink" Target="https://randude.com/shows/ticket_stubs/2024_374_thru_378_On_the_Blue_Cruise_media.jpg" TargetMode="External"/><Relationship Id="rId109" Type="http://schemas.openxmlformats.org/officeDocument/2006/relationships/hyperlink" Target="http://www.randude.com/shows/Genitorturers/12-10-05/" TargetMode="External"/><Relationship Id="rId316" Type="http://schemas.openxmlformats.org/officeDocument/2006/relationships/hyperlink" Target="http://randude.com/shows/5_Finger_Death_Punch_2014_Orlando/" TargetMode="External"/><Relationship Id="rId523" Type="http://schemas.openxmlformats.org/officeDocument/2006/relationships/hyperlink" Target="http://randude.com/shows/Hatebreed_2016/" TargetMode="External"/><Relationship Id="rId968" Type="http://schemas.openxmlformats.org/officeDocument/2006/relationships/hyperlink" Target="http://randude.com/shows/setlists/2022_282_Iron_Maiden.jpg" TargetMode="External"/><Relationship Id="rId1153" Type="http://schemas.openxmlformats.org/officeDocument/2006/relationships/hyperlink" Target="https://randude.com/shows/Rob_Zombie_2023/" TargetMode="External"/><Relationship Id="rId1598" Type="http://schemas.openxmlformats.org/officeDocument/2006/relationships/hyperlink" Target="https://randude.com/shows/Gridiron/" TargetMode="External"/><Relationship Id="rId97" Type="http://schemas.openxmlformats.org/officeDocument/2006/relationships/hyperlink" Target="http://www.randude.com/shows/Queensryche/" TargetMode="External"/><Relationship Id="rId730" Type="http://schemas.openxmlformats.org/officeDocument/2006/relationships/hyperlink" Target="http://randude.com/shows/setlists/2018_203_Testament.jpg" TargetMode="External"/><Relationship Id="rId828" Type="http://schemas.openxmlformats.org/officeDocument/2006/relationships/hyperlink" Target="http://randude.com/shows/Trivium_2021/" TargetMode="External"/><Relationship Id="rId1013" Type="http://schemas.openxmlformats.org/officeDocument/2006/relationships/hyperlink" Target="https://randude.com/shows/ticket_stubs/2023_292_thru_296_On_the_Blue_Cruise.jpg" TargetMode="External"/><Relationship Id="rId1360" Type="http://schemas.openxmlformats.org/officeDocument/2006/relationships/hyperlink" Target="https://randude.com/shows/Joey_Belladonna/HR/watermarked/z20240817_195739.jpg" TargetMode="External"/><Relationship Id="rId1458" Type="http://schemas.openxmlformats.org/officeDocument/2006/relationships/hyperlink" Target="https://randude.com/shows/ticket_stubs/2025_420_Jackyl.jpg" TargetMode="External"/><Relationship Id="rId1665" Type="http://schemas.openxmlformats.org/officeDocument/2006/relationships/hyperlink" Target="https://randude.com/shows/Accept_2025/" TargetMode="External"/><Relationship Id="rId1220" Type="http://schemas.openxmlformats.org/officeDocument/2006/relationships/hyperlink" Target="https://randude.com/shows/ticket_stubs/2023_349_Zebra.jpg" TargetMode="External"/><Relationship Id="rId1318" Type="http://schemas.openxmlformats.org/officeDocument/2006/relationships/hyperlink" Target="https://randude.com/shows/Cannibal_Corpse_2024/" TargetMode="External"/><Relationship Id="rId1525" Type="http://schemas.openxmlformats.org/officeDocument/2006/relationships/hyperlink" Target="https://randude.com/shows/Rick_Springfield/" TargetMode="External"/><Relationship Id="rId1732" Type="http://schemas.openxmlformats.org/officeDocument/2006/relationships/hyperlink" Target="https://randude.com/shows/Foreigner_2026/" TargetMode="External"/><Relationship Id="rId24" Type="http://schemas.openxmlformats.org/officeDocument/2006/relationships/hyperlink" Target="http://randude.com/shows/ticket_stubs/1988_008_Aerosmith.jpg" TargetMode="External"/><Relationship Id="rId173" Type="http://schemas.openxmlformats.org/officeDocument/2006/relationships/hyperlink" Target="http://randude.com/shows/setlists/sevendust_2013.jpg" TargetMode="External"/><Relationship Id="rId380" Type="http://schemas.openxmlformats.org/officeDocument/2006/relationships/hyperlink" Target="http://randude.com/shows/setlists/2015_142_Joan_Jett.jpg" TargetMode="External"/><Relationship Id="rId240" Type="http://schemas.openxmlformats.org/officeDocument/2006/relationships/hyperlink" Target="http://randude.com/shows/Enslaved/" TargetMode="External"/><Relationship Id="rId478" Type="http://schemas.openxmlformats.org/officeDocument/2006/relationships/hyperlink" Target="http://randude.com/shows/Ghost_2016/" TargetMode="External"/><Relationship Id="rId685" Type="http://schemas.openxmlformats.org/officeDocument/2006/relationships/hyperlink" Target="http://randude.com/shows/setlists/2021_246_Soulfly.jpg" TargetMode="External"/><Relationship Id="rId892" Type="http://schemas.openxmlformats.org/officeDocument/2006/relationships/hyperlink" Target="http://randude.com/shows/ticket_stubs/2022_263_Cannibal_Corpse_photo.jpg" TargetMode="External"/><Relationship Id="rId100" Type="http://schemas.openxmlformats.org/officeDocument/2006/relationships/hyperlink" Target="http://www.randude.com/shows/Volbeat/" TargetMode="External"/><Relationship Id="rId338" Type="http://schemas.openxmlformats.org/officeDocument/2006/relationships/hyperlink" Target="http://randude.com/shows/setlists/1989_013_Helloween.jpg" TargetMode="External"/><Relationship Id="rId545" Type="http://schemas.openxmlformats.org/officeDocument/2006/relationships/hyperlink" Target="http://www.randude.com/shows/ticket_stubs/2017_190_Primus.jpg" TargetMode="External"/><Relationship Id="rId752" Type="http://schemas.openxmlformats.org/officeDocument/2006/relationships/hyperlink" Target="http://randude.com/shows/Corrosion_of_Conformity_MB_Day1/" TargetMode="External"/><Relationship Id="rId1175" Type="http://schemas.openxmlformats.org/officeDocument/2006/relationships/hyperlink" Target="https://randude.com/shows/setlists/2023_334_Vein_FM.jpg" TargetMode="External"/><Relationship Id="rId1382" Type="http://schemas.openxmlformats.org/officeDocument/2006/relationships/hyperlink" Target="http://randude.com/shows/setlists/" TargetMode="External"/><Relationship Id="rId405" Type="http://schemas.openxmlformats.org/officeDocument/2006/relationships/hyperlink" Target="http://randude.com/shows/setlists/2015_148_Kid_Rock.jpg" TargetMode="External"/><Relationship Id="rId612" Type="http://schemas.openxmlformats.org/officeDocument/2006/relationships/hyperlink" Target="http://randude.com/shows/ticket_stubs/2019_232_Trans_Siberain_Orchestra.jpg" TargetMode="External"/><Relationship Id="rId1035" Type="http://schemas.openxmlformats.org/officeDocument/2006/relationships/hyperlink" Target="https://randude.com/shows/setlists/2023_299_Deep_Purple.jpg" TargetMode="External"/><Relationship Id="rId1242" Type="http://schemas.openxmlformats.org/officeDocument/2006/relationships/hyperlink" Target="https://randude.com/shows/Pantera_2024/" TargetMode="External"/><Relationship Id="rId1687" Type="http://schemas.openxmlformats.org/officeDocument/2006/relationships/hyperlink" Target="https://randude.com/shows/James_Keegan/" TargetMode="External"/><Relationship Id="rId917" Type="http://schemas.openxmlformats.org/officeDocument/2006/relationships/hyperlink" Target="http://randude.com/shows/" TargetMode="External"/><Relationship Id="rId1102" Type="http://schemas.openxmlformats.org/officeDocument/2006/relationships/hyperlink" Target="https://randude.com/shows/Veil_of_Maya/" TargetMode="External"/><Relationship Id="rId1547" Type="http://schemas.openxmlformats.org/officeDocument/2006/relationships/hyperlink" Target="https://randude.com/shows/setlists/2025_450_Ice_Nike_Kills.jpg" TargetMode="External"/><Relationship Id="rId46" Type="http://schemas.openxmlformats.org/officeDocument/2006/relationships/hyperlink" Target="http://randude.com/shows/ticket_stubs/2005_059_Mudvayne.jpg" TargetMode="External"/><Relationship Id="rId1407" Type="http://schemas.openxmlformats.org/officeDocument/2006/relationships/hyperlink" Target="https://randude.com/shows/ticket_stubs/2024_403_Sepultura_photo.jpg" TargetMode="External"/><Relationship Id="rId1614" Type="http://schemas.openxmlformats.org/officeDocument/2006/relationships/hyperlink" Target="https://randude.com/shows/Volbeat_2025/" TargetMode="External"/><Relationship Id="rId195" Type="http://schemas.openxmlformats.org/officeDocument/2006/relationships/hyperlink" Target="http://randude.com/shows/setlists/grateful_dead_1995.jpg" TargetMode="External"/><Relationship Id="rId262" Type="http://schemas.openxmlformats.org/officeDocument/2006/relationships/hyperlink" Target="http://randude.com/shows/setlists/volbeat_2014.jpg" TargetMode="External"/><Relationship Id="rId567" Type="http://schemas.openxmlformats.org/officeDocument/2006/relationships/hyperlink" Target="http://www.randude.com/shows/Iron_Maiden_2017_FL/" TargetMode="External"/><Relationship Id="rId1197" Type="http://schemas.openxmlformats.org/officeDocument/2006/relationships/hyperlink" Target="https://randude.com/shows/ticket_stubs/2023_337_Sammy_Hagar_photo.jpg" TargetMode="External"/><Relationship Id="rId122" Type="http://schemas.openxmlformats.org/officeDocument/2006/relationships/hyperlink" Target="http://randude.com/shows/Jon_Oliva/" TargetMode="External"/><Relationship Id="rId774" Type="http://schemas.openxmlformats.org/officeDocument/2006/relationships/hyperlink" Target="http://randude.com/shows/Lamb_of_God_2019/" TargetMode="External"/><Relationship Id="rId981" Type="http://schemas.openxmlformats.org/officeDocument/2006/relationships/hyperlink" Target="http://randude.com/shows/setlists/2022_287_W.A.S.P.jpg" TargetMode="External"/><Relationship Id="rId1057" Type="http://schemas.openxmlformats.org/officeDocument/2006/relationships/hyperlink" Target="https://randude.com/shows/ticket_stubs/2023_304_Umphrees_McGee.jpg" TargetMode="External"/><Relationship Id="rId427" Type="http://schemas.openxmlformats.org/officeDocument/2006/relationships/hyperlink" Target="http://randude.com/shows/setlists/2015_153_Slayer.jpg" TargetMode="External"/><Relationship Id="rId634" Type="http://schemas.openxmlformats.org/officeDocument/2006/relationships/hyperlink" Target="http://randude.com/shows/ticket_stubs/2019_215_thru_219_Monsters_of_Rock_Cruise_room_card.jpg" TargetMode="External"/><Relationship Id="rId841" Type="http://schemas.openxmlformats.org/officeDocument/2006/relationships/hyperlink" Target="http://randude.com/shows/Paradise_Kitty/" TargetMode="External"/><Relationship Id="rId1264" Type="http://schemas.openxmlformats.org/officeDocument/2006/relationships/hyperlink" Target="https://randude.com/shows/Joe_Satriani/" TargetMode="External"/><Relationship Id="rId1471" Type="http://schemas.openxmlformats.org/officeDocument/2006/relationships/hyperlink" Target="https://randude.com/shows/setlists/2025_422_Alien_Weaponry.jpg" TargetMode="External"/><Relationship Id="rId1569" Type="http://schemas.openxmlformats.org/officeDocument/2006/relationships/hyperlink" Target="https://randude.com/shows/Bodybox/" TargetMode="External"/><Relationship Id="rId701" Type="http://schemas.openxmlformats.org/officeDocument/2006/relationships/hyperlink" Target="http://randude.com/shows/setlists/2019_228_Slipknot.jpg" TargetMode="External"/><Relationship Id="rId939" Type="http://schemas.openxmlformats.org/officeDocument/2006/relationships/hyperlink" Target="http://randude.com/shows/Faster_Pussycat_2022/" TargetMode="External"/><Relationship Id="rId1124" Type="http://schemas.openxmlformats.org/officeDocument/2006/relationships/hyperlink" Target="https://randude.com/shows/ticket_stubs/2023_324_Foreigner_photo.jpg" TargetMode="External"/><Relationship Id="rId1331" Type="http://schemas.openxmlformats.org/officeDocument/2006/relationships/hyperlink" Target="https://randude.com/shows/ticket_stubs/2024_384_Kamelot.jpg" TargetMode="External"/><Relationship Id="rId68" Type="http://schemas.openxmlformats.org/officeDocument/2006/relationships/hyperlink" Target="http://randude.com/shows/ticket_stubs/1989_014_Tesla.jpg" TargetMode="External"/><Relationship Id="rId1429" Type="http://schemas.openxmlformats.org/officeDocument/2006/relationships/hyperlink" Target="https://randude.com/shows/Stryper_2024/" TargetMode="External"/><Relationship Id="rId1636" Type="http://schemas.openxmlformats.org/officeDocument/2006/relationships/hyperlink" Target="https://randude.com/shows/ticket_stubs/2025_467_thru_471_On_the_Blue_Cruise_production.jpg" TargetMode="External"/><Relationship Id="rId1703" Type="http://schemas.openxmlformats.org/officeDocument/2006/relationships/hyperlink" Target="https://randude.com/shows/ticket_stubs/2026_499_Three_Days_Grace_photo.jpg" TargetMode="External"/><Relationship Id="rId284" Type="http://schemas.openxmlformats.org/officeDocument/2006/relationships/hyperlink" Target="http://randude.com/shows/Def_Leppard/" TargetMode="External"/><Relationship Id="rId491" Type="http://schemas.openxmlformats.org/officeDocument/2006/relationships/hyperlink" Target="http://randude.com/shows/setlists/2016_169_Living_Colour.jpg" TargetMode="External"/><Relationship Id="rId144" Type="http://schemas.openxmlformats.org/officeDocument/2006/relationships/hyperlink" Target="http://randude.com/shows/ticket_stubs/2012_092_Glenn_Frey_Joe_Walsh.jpg" TargetMode="External"/><Relationship Id="rId589" Type="http://schemas.openxmlformats.org/officeDocument/2006/relationships/hyperlink" Target="http://randude.com/shows/ticket_stubs/2021_245_Yngwie_Malmsteen.jpg" TargetMode="External"/><Relationship Id="rId796" Type="http://schemas.openxmlformats.org/officeDocument/2006/relationships/hyperlink" Target="http://randude.com/shows/Reel_Big_Fish/" TargetMode="External"/><Relationship Id="rId351" Type="http://schemas.openxmlformats.org/officeDocument/2006/relationships/hyperlink" Target="http://randude.com/shows/Shaggy/" TargetMode="External"/><Relationship Id="rId449" Type="http://schemas.openxmlformats.org/officeDocument/2006/relationships/hyperlink" Target="http://randude.com/shows/setlists/2016_159_Primus.jpg" TargetMode="External"/><Relationship Id="rId656" Type="http://schemas.openxmlformats.org/officeDocument/2006/relationships/hyperlink" Target="http://randude.com/shows/ticket_stubs/2018_202_Nightwish_photo.jpg" TargetMode="External"/><Relationship Id="rId863" Type="http://schemas.openxmlformats.org/officeDocument/2006/relationships/hyperlink" Target="http://randude.com/shows/setlists/1987_007_Motley_Crue.jpg" TargetMode="External"/><Relationship Id="rId1079" Type="http://schemas.openxmlformats.org/officeDocument/2006/relationships/hyperlink" Target="http://randude.com/shows/setlists/" TargetMode="External"/><Relationship Id="rId1286" Type="http://schemas.openxmlformats.org/officeDocument/2006/relationships/hyperlink" Target="https://randude.com/shows/ticket_stubs/2024_366_thru_370_Cruise_to_the_Edge_production.jpg" TargetMode="External"/><Relationship Id="rId1493" Type="http://schemas.openxmlformats.org/officeDocument/2006/relationships/hyperlink" Target="https://randude.com/shows/ticket_stubs/2025_427_thru_431_Monsters_of_Rock_Cruise_media.jpg" TargetMode="External"/><Relationship Id="rId211" Type="http://schemas.openxmlformats.org/officeDocument/2006/relationships/hyperlink" Target="http://randude.com/shows/Whitesnake/" TargetMode="External"/><Relationship Id="rId309" Type="http://schemas.openxmlformats.org/officeDocument/2006/relationships/hyperlink" Target="http://randude.com/shows/Pop_Evil_2014/" TargetMode="External"/><Relationship Id="rId516" Type="http://schemas.openxmlformats.org/officeDocument/2006/relationships/hyperlink" Target="http://randude.com/shows/Slayer_2016/" TargetMode="External"/><Relationship Id="rId1146" Type="http://schemas.openxmlformats.org/officeDocument/2006/relationships/hyperlink" Target="https://randude.com/shows/setlists/2023_328_Pantera.jpg" TargetMode="External"/><Relationship Id="rId723" Type="http://schemas.openxmlformats.org/officeDocument/2006/relationships/hyperlink" Target="http://randude.com/shows/setlists/2018_205_Styx.jpg" TargetMode="External"/><Relationship Id="rId930" Type="http://schemas.openxmlformats.org/officeDocument/2006/relationships/hyperlink" Target="http://randude.com/shows/Poison_2022/" TargetMode="External"/><Relationship Id="rId1006" Type="http://schemas.openxmlformats.org/officeDocument/2006/relationships/hyperlink" Target="https://randude.com/shows/ticket_stubs/2023_292_thru_296_On_the_Blue_Cruise.jpg" TargetMode="External"/><Relationship Id="rId1353" Type="http://schemas.openxmlformats.org/officeDocument/2006/relationships/hyperlink" Target="https://randude.com/shows/ticket_stubs/2024_386_Wang_Chung_photo.jpg" TargetMode="External"/><Relationship Id="rId1560" Type="http://schemas.openxmlformats.org/officeDocument/2006/relationships/hyperlink" Target="https://randude.com/shows/ticket_stubs/2025_452_Babymetal.jpg" TargetMode="External"/><Relationship Id="rId1658" Type="http://schemas.openxmlformats.org/officeDocument/2006/relationships/hyperlink" Target="https://randude.com/shows/GWAR_2025/" TargetMode="External"/><Relationship Id="rId1213" Type="http://schemas.openxmlformats.org/officeDocument/2006/relationships/hyperlink" Target="https://randude.com/shows/ticket_stubs/2023_345_Beyond_Frontiers.jpg" TargetMode="External"/><Relationship Id="rId1420" Type="http://schemas.openxmlformats.org/officeDocument/2006/relationships/hyperlink" Target="https://randude.com/shows/setlists/2024_402_Creed.jpg" TargetMode="External"/><Relationship Id="rId1518" Type="http://schemas.openxmlformats.org/officeDocument/2006/relationships/hyperlink" Target="http://randude.com/shows/" TargetMode="External"/><Relationship Id="rId1725" Type="http://schemas.openxmlformats.org/officeDocument/2006/relationships/hyperlink" Target="https://randude.com/shows/ticket_stubs/2026_503-507_MORC_2026_media.jpg" TargetMode="External"/><Relationship Id="rId17" Type="http://schemas.openxmlformats.org/officeDocument/2006/relationships/hyperlink" Target="http://randude.com/shows/setlists/megadeth_2001.jpg" TargetMode="External"/><Relationship Id="rId166" Type="http://schemas.openxmlformats.org/officeDocument/2006/relationships/hyperlink" Target="http://randude.com/shows/Tenacious_D/" TargetMode="External"/><Relationship Id="rId373" Type="http://schemas.openxmlformats.org/officeDocument/2006/relationships/hyperlink" Target="http://randude.com/shows/ticket_stubs/2015_141_Journey_&amp;_Steve_Miller_Band.jpg" TargetMode="External"/><Relationship Id="rId580" Type="http://schemas.openxmlformats.org/officeDocument/2006/relationships/hyperlink" Target="http://randude.com/shows/ticket_stubs/2021_251_Sebastian_Bach_photo.jpg" TargetMode="External"/><Relationship Id="rId1" Type="http://schemas.openxmlformats.org/officeDocument/2006/relationships/hyperlink" Target="http://randude.com/shows/ticket_stubs/2011_080_Korn.jpg" TargetMode="External"/><Relationship Id="rId233" Type="http://schemas.openxmlformats.org/officeDocument/2006/relationships/hyperlink" Target="http://randude.com/shows/ticket_stubs/2014_111_Amon_Amarth.jpg" TargetMode="External"/><Relationship Id="rId440" Type="http://schemas.openxmlformats.org/officeDocument/2006/relationships/hyperlink" Target="http://randude.com/shows/Motorhead_MB_Day3/" TargetMode="External"/><Relationship Id="rId678" Type="http://schemas.openxmlformats.org/officeDocument/2006/relationships/hyperlink" Target="http://randude.com/shows/setlists/2021_251_Sebastian_Bach_setlist.jpg" TargetMode="External"/><Relationship Id="rId885" Type="http://schemas.openxmlformats.org/officeDocument/2006/relationships/hyperlink" Target="http://randude.com/shows/ticket_stubs/2022_256_thru_260_Monsters_of_Rock_Cruise_media.jpg" TargetMode="External"/><Relationship Id="rId1070" Type="http://schemas.openxmlformats.org/officeDocument/2006/relationships/hyperlink" Target="https://randude.com/shows/ticket_stubs/2023_314_Tesla_photo.jpg" TargetMode="External"/><Relationship Id="rId300" Type="http://schemas.openxmlformats.org/officeDocument/2006/relationships/hyperlink" Target="http://randude.com/shows/setlists/dying_fetus_2014.jpg" TargetMode="External"/><Relationship Id="rId538" Type="http://schemas.openxmlformats.org/officeDocument/2006/relationships/hyperlink" Target="http://www.randude.com/shows/ticket_stubs/2017_183_Metallica_Chicago.jpg" TargetMode="External"/><Relationship Id="rId745" Type="http://schemas.openxmlformats.org/officeDocument/2006/relationships/hyperlink" Target="http://randude.com/shows/Amon_Amarth/" TargetMode="External"/><Relationship Id="rId952" Type="http://schemas.openxmlformats.org/officeDocument/2006/relationships/hyperlink" Target="http://randude.com/shows/ticket_stubs/2022_277_thru_279_Monsters_on_the_Mountain.jpg" TargetMode="External"/><Relationship Id="rId1168" Type="http://schemas.openxmlformats.org/officeDocument/2006/relationships/hyperlink" Target="https://randude.com/shows/Pantera/" TargetMode="External"/><Relationship Id="rId1375" Type="http://schemas.openxmlformats.org/officeDocument/2006/relationships/hyperlink" Target="http://randude.com/shows/" TargetMode="External"/><Relationship Id="rId1582" Type="http://schemas.openxmlformats.org/officeDocument/2006/relationships/hyperlink" Target="https://randude.com/shows/setlists/2025_454_Limp_Bizkit.jpg" TargetMode="External"/><Relationship Id="rId81" Type="http://schemas.openxmlformats.org/officeDocument/2006/relationships/hyperlink" Target="http://randude.com/shows/ticket_stubs/2002_050_Genitorturers.jpg" TargetMode="External"/><Relationship Id="rId605" Type="http://schemas.openxmlformats.org/officeDocument/2006/relationships/hyperlink" Target="http://randude.com/shows/ticket_stubs/2020_234_thru_238_Monsters_of_Rock_Cruise_room_card.jpg" TargetMode="External"/><Relationship Id="rId812" Type="http://schemas.openxmlformats.org/officeDocument/2006/relationships/hyperlink" Target="http://randude.com/shows/Tesla_2018/" TargetMode="External"/><Relationship Id="rId1028" Type="http://schemas.openxmlformats.org/officeDocument/2006/relationships/hyperlink" Target="https://randude.com/shows/Deep_Purple/" TargetMode="External"/><Relationship Id="rId1235" Type="http://schemas.openxmlformats.org/officeDocument/2006/relationships/hyperlink" Target="https://randude.com/shows/setlists/2024_352_38_Special.jpg" TargetMode="External"/><Relationship Id="rId1442" Type="http://schemas.openxmlformats.org/officeDocument/2006/relationships/hyperlink" Target="https://randude.com/shows/ticket_stubs/2024_415_KISS_Cancer_Goodbye.jpg" TargetMode="External"/><Relationship Id="rId1302" Type="http://schemas.openxmlformats.org/officeDocument/2006/relationships/hyperlink" Target="https://randude.com/shows/2024_98Rockfest/" TargetMode="External"/><Relationship Id="rId39" Type="http://schemas.openxmlformats.org/officeDocument/2006/relationships/hyperlink" Target="http://randude.com/shows/ticket_stubs/2001_044_Megadeth.jpg" TargetMode="External"/><Relationship Id="rId1607" Type="http://schemas.openxmlformats.org/officeDocument/2006/relationships/hyperlink" Target="https://randude.com/shows/setlists/2025_459_Ghost.jpg" TargetMode="External"/><Relationship Id="rId188" Type="http://schemas.openxmlformats.org/officeDocument/2006/relationships/hyperlink" Target="http://randude.com/shows/setlists/zz_top_2012.jpg" TargetMode="External"/><Relationship Id="rId395" Type="http://schemas.openxmlformats.org/officeDocument/2006/relationships/hyperlink" Target="http://randude.com/shows/Babymetal/" TargetMode="External"/><Relationship Id="rId255" Type="http://schemas.openxmlformats.org/officeDocument/2006/relationships/hyperlink" Target="http://randude.com/shows/ticket_stubs/2014_118_Black_Label_Society.jpg" TargetMode="External"/><Relationship Id="rId462" Type="http://schemas.openxmlformats.org/officeDocument/2006/relationships/hyperlink" Target="http://randude.com/shows/setlists/2016_164_Iron_Maiden.jpg" TargetMode="External"/><Relationship Id="rId1092" Type="http://schemas.openxmlformats.org/officeDocument/2006/relationships/hyperlink" Target="https://randude.com/shows/ticket_stubs/2023_317_The_Cult.jpg" TargetMode="External"/><Relationship Id="rId1397" Type="http://schemas.openxmlformats.org/officeDocument/2006/relationships/hyperlink" Target="https://randude.com/shows/ticket_stubs/2024_401_Gatecreeper.jpg" TargetMode="External"/><Relationship Id="rId115" Type="http://schemas.openxmlformats.org/officeDocument/2006/relationships/hyperlink" Target="http://randude.com/shows/Kool_&amp;_the_Gang/" TargetMode="External"/><Relationship Id="rId322" Type="http://schemas.openxmlformats.org/officeDocument/2006/relationships/hyperlink" Target="http://randude.com/shows/ticket_stubs/2014_132_Lynyrd_Skynyrd.jpg" TargetMode="External"/><Relationship Id="rId767" Type="http://schemas.openxmlformats.org/officeDocument/2006/relationships/hyperlink" Target="http://randude.com/shows/Slayer_2018_Atlanta/" TargetMode="External"/><Relationship Id="rId974" Type="http://schemas.openxmlformats.org/officeDocument/2006/relationships/hyperlink" Target="http://randude.com/shows/setlists/2022_284_Iron_Maiden.jpg" TargetMode="External"/><Relationship Id="rId627" Type="http://schemas.openxmlformats.org/officeDocument/2006/relationships/hyperlink" Target="http://randude.com/shows/ticket_stubs/2019_223_Slayer.jpg" TargetMode="External"/><Relationship Id="rId834" Type="http://schemas.openxmlformats.org/officeDocument/2006/relationships/hyperlink" Target="http://randude.com/shows/Stone_Temple_Pilots/" TargetMode="External"/><Relationship Id="rId1257" Type="http://schemas.openxmlformats.org/officeDocument/2006/relationships/hyperlink" Target="https://randude.com/shows/Geoff_Tate_2024/" TargetMode="External"/><Relationship Id="rId1464" Type="http://schemas.openxmlformats.org/officeDocument/2006/relationships/hyperlink" Target="https://randude.com/shows/ticket_stubs/2025_421_Alice_Cooper.jpg" TargetMode="External"/><Relationship Id="rId1671" Type="http://schemas.openxmlformats.org/officeDocument/2006/relationships/hyperlink" Target="https://randude.com/shows/Hermans_Hermits/" TargetMode="External"/><Relationship Id="rId901" Type="http://schemas.openxmlformats.org/officeDocument/2006/relationships/hyperlink" Target="http://randude.com/shows/setlists/2022_261_Metallica.jpg" TargetMode="External"/><Relationship Id="rId1117" Type="http://schemas.openxmlformats.org/officeDocument/2006/relationships/hyperlink" Target="https://randude.com/shows/ticket_stubs/2023_322_Cheap_Trick.jpg" TargetMode="External"/><Relationship Id="rId1324" Type="http://schemas.openxmlformats.org/officeDocument/2006/relationships/hyperlink" Target="https://randude.com/shows/setlists/2024_382_Obituary.jpg" TargetMode="External"/><Relationship Id="rId1531" Type="http://schemas.openxmlformats.org/officeDocument/2006/relationships/hyperlink" Target="https://randude.com/shows/ticket_stubs/2025_449_Umphrees_McGee.jpg" TargetMode="External"/><Relationship Id="rId30" Type="http://schemas.openxmlformats.org/officeDocument/2006/relationships/hyperlink" Target="http://randude.com/shows/ticket_stubs/2011_083_GWAR.jpg" TargetMode="External"/><Relationship Id="rId1629" Type="http://schemas.openxmlformats.org/officeDocument/2006/relationships/hyperlink" Target="https://randude.com/shows/My_Chemical_Romance/" TargetMode="External"/><Relationship Id="rId277" Type="http://schemas.openxmlformats.org/officeDocument/2006/relationships/hyperlink" Target="http://randude.com/shows/setlists/black_label_society_2014.jpg" TargetMode="External"/><Relationship Id="rId484" Type="http://schemas.openxmlformats.org/officeDocument/2006/relationships/hyperlink" Target="http://randude.com/shows/Megadeth_2016/" TargetMode="External"/><Relationship Id="rId137" Type="http://schemas.openxmlformats.org/officeDocument/2006/relationships/hyperlink" Target="http://randude.com/shows/ticket_stubs/2012_090_Rob_Zombie.jpg" TargetMode="External"/><Relationship Id="rId344" Type="http://schemas.openxmlformats.org/officeDocument/2006/relationships/hyperlink" Target="http://randude.com/shows/setlists/firehouse_1992.jpg" TargetMode="External"/><Relationship Id="rId691" Type="http://schemas.openxmlformats.org/officeDocument/2006/relationships/hyperlink" Target="http://randude.com/shows/setlists/2020_241_Reba_McEntire.jpg" TargetMode="External"/><Relationship Id="rId789" Type="http://schemas.openxmlformats.org/officeDocument/2006/relationships/hyperlink" Target="http://randude.com/shows/Ill_Nino/" TargetMode="External"/><Relationship Id="rId996" Type="http://schemas.openxmlformats.org/officeDocument/2006/relationships/hyperlink" Target="http://randude.com/shows/ticket_stubs/2022_288_W.A.S.P.jpg" TargetMode="External"/><Relationship Id="rId551" Type="http://schemas.openxmlformats.org/officeDocument/2006/relationships/hyperlink" Target="http://www.randude.com/shows/setlists/2017_183_Metallica.jpg" TargetMode="External"/><Relationship Id="rId649" Type="http://schemas.openxmlformats.org/officeDocument/2006/relationships/hyperlink" Target="http://randude.com/shows/ticket_stubs/2018_206_White_Chapel_photo_pass.jpg" TargetMode="External"/><Relationship Id="rId856" Type="http://schemas.openxmlformats.org/officeDocument/2006/relationships/hyperlink" Target="http://randude.com/shows/Pop_Evil_2018/" TargetMode="External"/><Relationship Id="rId1181" Type="http://schemas.openxmlformats.org/officeDocument/2006/relationships/hyperlink" Target="https://randude.com/shows/Hatebreed_2023/" TargetMode="External"/><Relationship Id="rId1279" Type="http://schemas.openxmlformats.org/officeDocument/2006/relationships/hyperlink" Target="https://randude.com/shows/ticket_stubs/2024_366_thru_370_Cruise_to_the_Edge_production.jpg" TargetMode="External"/><Relationship Id="rId1486" Type="http://schemas.openxmlformats.org/officeDocument/2006/relationships/hyperlink" Target="https://randude.com/shows/ticket_stubs/2025_441_Khruangbin.jpg" TargetMode="External"/><Relationship Id="rId204" Type="http://schemas.openxmlformats.org/officeDocument/2006/relationships/hyperlink" Target="http://randude.com/shows/Black_Sabbath/" TargetMode="External"/><Relationship Id="rId411" Type="http://schemas.openxmlformats.org/officeDocument/2006/relationships/hyperlink" Target="http://randude.com/shows/ticket_stubs/2015_150_Weird_Al.jpg" TargetMode="External"/><Relationship Id="rId509" Type="http://schemas.openxmlformats.org/officeDocument/2006/relationships/hyperlink" Target="http://randude.com/shows/Heart_2016/" TargetMode="External"/><Relationship Id="rId1041" Type="http://schemas.openxmlformats.org/officeDocument/2006/relationships/hyperlink" Target="https://randude.com/shows/setlists/2023_301_Dropkick_Murphys.jpg" TargetMode="External"/><Relationship Id="rId1139" Type="http://schemas.openxmlformats.org/officeDocument/2006/relationships/hyperlink" Target="https://randude.com/shows/Girls_Rock_St_Pete_2023/" TargetMode="External"/><Relationship Id="rId1346" Type="http://schemas.openxmlformats.org/officeDocument/2006/relationships/hyperlink" Target="https://randude.com/shows/Titanium_Tart/" TargetMode="External"/><Relationship Id="rId1693" Type="http://schemas.openxmlformats.org/officeDocument/2006/relationships/hyperlink" Target="https://randude.com/shows/Styx_2026/" TargetMode="External"/><Relationship Id="rId716" Type="http://schemas.openxmlformats.org/officeDocument/2006/relationships/hyperlink" Target="http://randude.com/shows/setlists/2018_209_Testament.jpg" TargetMode="External"/><Relationship Id="rId923" Type="http://schemas.openxmlformats.org/officeDocument/2006/relationships/hyperlink" Target="http://randude.com/shows/ticket_stubs/2022_272_Pussy_Riot.jpg" TargetMode="External"/><Relationship Id="rId1553" Type="http://schemas.openxmlformats.org/officeDocument/2006/relationships/hyperlink" Target="https://randude.com/shows/ticket_stubs/2025_451_Metallica_photo.jpg" TargetMode="External"/><Relationship Id="rId52" Type="http://schemas.openxmlformats.org/officeDocument/2006/relationships/hyperlink" Target="http://randude.com/shows/ticket_stubs/2005_058_Peter_Frampton.jpg" TargetMode="External"/><Relationship Id="rId1206" Type="http://schemas.openxmlformats.org/officeDocument/2006/relationships/hyperlink" Target="https://randude.com/shows/Liliac/" TargetMode="External"/><Relationship Id="rId1413" Type="http://schemas.openxmlformats.org/officeDocument/2006/relationships/hyperlink" Target="https://randude.com/shows/Distant/" TargetMode="External"/><Relationship Id="rId1620" Type="http://schemas.openxmlformats.org/officeDocument/2006/relationships/hyperlink" Target="https://randude.com/shows/setlists/2025_462_Volbeat.jpg" TargetMode="External"/><Relationship Id="rId1718" Type="http://schemas.openxmlformats.org/officeDocument/2006/relationships/hyperlink" Target="https://randude.com/shows/ticket_stubs/2026_502_MoRC_pre_party_Y&amp;T.jpg" TargetMode="External"/><Relationship Id="rId299" Type="http://schemas.openxmlformats.org/officeDocument/2006/relationships/hyperlink" Target="http://randude.com/shows/Dillinger_Escape_Plan/" TargetMode="External"/><Relationship Id="rId159" Type="http://schemas.openxmlformats.org/officeDocument/2006/relationships/hyperlink" Target="http://randude.com/shows/ticket_stubs/2013_096_Bon_Jovi.jpg" TargetMode="External"/><Relationship Id="rId366" Type="http://schemas.openxmlformats.org/officeDocument/2006/relationships/hyperlink" Target="http://randude.com/shows/Aeon/" TargetMode="External"/><Relationship Id="rId573" Type="http://schemas.openxmlformats.org/officeDocument/2006/relationships/hyperlink" Target="http://www.randude.com/shows/Roger_Waters_2017/" TargetMode="External"/><Relationship Id="rId780" Type="http://schemas.openxmlformats.org/officeDocument/2006/relationships/hyperlink" Target="http://randude.com/shows/Convey/" TargetMode="External"/><Relationship Id="rId226" Type="http://schemas.openxmlformats.org/officeDocument/2006/relationships/hyperlink" Target="http://randude.com/shows/setlists/korn_2013.jpg" TargetMode="External"/><Relationship Id="rId433" Type="http://schemas.openxmlformats.org/officeDocument/2006/relationships/hyperlink" Target="http://randude.com/shows/setlists/2015_154_Motorhead.jpg" TargetMode="External"/><Relationship Id="rId878" Type="http://schemas.openxmlformats.org/officeDocument/2006/relationships/hyperlink" Target="http://randude.com/shows/Vixen_2022/" TargetMode="External"/><Relationship Id="rId1063" Type="http://schemas.openxmlformats.org/officeDocument/2006/relationships/hyperlink" Target="https://randude.com/shows/Tesla_2023/" TargetMode="External"/><Relationship Id="rId1270" Type="http://schemas.openxmlformats.org/officeDocument/2006/relationships/hyperlink" Target="https://randude.com/shows/ticket_stubs/2024_372_Joe_Bonamassa_photo.jpg" TargetMode="External"/><Relationship Id="rId640" Type="http://schemas.openxmlformats.org/officeDocument/2006/relationships/hyperlink" Target="http://randude.com/shows/ticket_stubs/2019_213_Metallica.jpg" TargetMode="External"/><Relationship Id="rId738" Type="http://schemas.openxmlformats.org/officeDocument/2006/relationships/hyperlink" Target="http://randude.com/shows/setlists/2018_194_Anthrax.jpg" TargetMode="External"/><Relationship Id="rId945" Type="http://schemas.openxmlformats.org/officeDocument/2006/relationships/hyperlink" Target="http://randude.com/shows/Hatebreed_2022/" TargetMode="External"/><Relationship Id="rId1368" Type="http://schemas.openxmlformats.org/officeDocument/2006/relationships/hyperlink" Target="https://randude.com/shows/setlists/2024_391_Yacht_Rock_Review.jpg" TargetMode="External"/><Relationship Id="rId1575" Type="http://schemas.openxmlformats.org/officeDocument/2006/relationships/hyperlink" Target="https://randude.com/shows/Stick_Figure/" TargetMode="External"/><Relationship Id="rId74" Type="http://schemas.openxmlformats.org/officeDocument/2006/relationships/hyperlink" Target="http://randude.com/shows/ticket_stubs/2001_043_Warrant.jpg" TargetMode="External"/><Relationship Id="rId500" Type="http://schemas.openxmlformats.org/officeDocument/2006/relationships/hyperlink" Target="http://randude.com/shows/setlists/2016_172_Metallica.jpg" TargetMode="External"/><Relationship Id="rId805" Type="http://schemas.openxmlformats.org/officeDocument/2006/relationships/hyperlink" Target="http://randude.com/shows/Lita_Ford_2021/" TargetMode="External"/><Relationship Id="rId1130" Type="http://schemas.openxmlformats.org/officeDocument/2006/relationships/hyperlink" Target="https://randude.com/shows/setlists/2023_326_Butcher_Babies.jpg" TargetMode="External"/><Relationship Id="rId1228" Type="http://schemas.openxmlformats.org/officeDocument/2006/relationships/hyperlink" Target="https://randude.com/shows/38_Special/" TargetMode="External"/><Relationship Id="rId1435" Type="http://schemas.openxmlformats.org/officeDocument/2006/relationships/hyperlink" Target="https://randude.com/shows/ticket_stubs/2024_412_W.A.S.P.jpg" TargetMode="External"/><Relationship Id="rId1642" Type="http://schemas.openxmlformats.org/officeDocument/2006/relationships/hyperlink" Target="https://randude.com/shows/ticket_stubs/2025_472_Coheed_and_Cambria_photo.jpg" TargetMode="External"/><Relationship Id="rId1502" Type="http://schemas.openxmlformats.org/officeDocument/2006/relationships/hyperlink" Target="https://randude.com/shows/Cheap_Trick_2025/" TargetMode="External"/><Relationship Id="rId290" Type="http://schemas.openxmlformats.org/officeDocument/2006/relationships/hyperlink" Target="http://randude.com/shows/ticket_stubs/2014_122_Morbid_Angel.jpg" TargetMode="External"/><Relationship Id="rId388" Type="http://schemas.openxmlformats.org/officeDocument/2006/relationships/hyperlink" Target="http://randude.com/shows/setlists/2015_145_Anthrax.jpg" TargetMode="External"/><Relationship Id="rId150" Type="http://schemas.openxmlformats.org/officeDocument/2006/relationships/hyperlink" Target="http://randude.com/shows/setlists/lamb_of_god_2012.jpg" TargetMode="External"/><Relationship Id="rId595" Type="http://schemas.openxmlformats.org/officeDocument/2006/relationships/hyperlink" Target="http://randude.com/shows/ticket_stubs/2020_241_Reba_McEntire_photo.jpg" TargetMode="External"/><Relationship Id="rId248" Type="http://schemas.openxmlformats.org/officeDocument/2006/relationships/hyperlink" Target="http://randude.com/shows/Jim_Florentine/" TargetMode="External"/><Relationship Id="rId455" Type="http://schemas.openxmlformats.org/officeDocument/2006/relationships/hyperlink" Target="http://randude.com/shows/ticket_stubs/2016_162_Roni_Benise.jpg" TargetMode="External"/><Relationship Id="rId662" Type="http://schemas.openxmlformats.org/officeDocument/2006/relationships/hyperlink" Target="http://randude.com/shows/ticket_stubs/2018_195_thru_199_Monsters_of_Rock_Cruise_media.jpg" TargetMode="External"/><Relationship Id="rId1085" Type="http://schemas.openxmlformats.org/officeDocument/2006/relationships/hyperlink" Target="https://randude.com/shows/setlists/2023_319_Ugly_Kid_Joe.jpg" TargetMode="External"/><Relationship Id="rId1292" Type="http://schemas.openxmlformats.org/officeDocument/2006/relationships/hyperlink" Target="https://randude.com/shows/ticket_stubs/2024_374_thru_378_On_the_Blue_Cruise_media.jpg" TargetMode="External"/><Relationship Id="rId108" Type="http://schemas.openxmlformats.org/officeDocument/2006/relationships/hyperlink" Target="http://www.randude.com/shows/Genitorturers/11-27-10_sarasota/" TargetMode="External"/><Relationship Id="rId315" Type="http://schemas.openxmlformats.org/officeDocument/2006/relationships/hyperlink" Target="http://randude.com/shows/setlists/pop_evil_2014.jpg" TargetMode="External"/><Relationship Id="rId522" Type="http://schemas.openxmlformats.org/officeDocument/2006/relationships/hyperlink" Target="http://randude.com/shows/ticket_stubs/2016_176_Hatebreed.jpg" TargetMode="External"/><Relationship Id="rId967" Type="http://schemas.openxmlformats.org/officeDocument/2006/relationships/hyperlink" Target="http://randude.com/shows/ticket_stubs/2022_282_Iron%20Maiden.jpg" TargetMode="External"/><Relationship Id="rId1152" Type="http://schemas.openxmlformats.org/officeDocument/2006/relationships/hyperlink" Target="https://randude.com/shows/Guns_n_Roses_2023/" TargetMode="External"/><Relationship Id="rId1597" Type="http://schemas.openxmlformats.org/officeDocument/2006/relationships/hyperlink" Target="https://randude.com/shows/Fugitive/" TargetMode="External"/><Relationship Id="rId96" Type="http://schemas.openxmlformats.org/officeDocument/2006/relationships/hyperlink" Target="http://www.randude.com/shows/Korn/" TargetMode="External"/><Relationship Id="rId827" Type="http://schemas.openxmlformats.org/officeDocument/2006/relationships/hyperlink" Target="http://randude.com/shows/The_Iron_Maidens/" TargetMode="External"/><Relationship Id="rId1012" Type="http://schemas.openxmlformats.org/officeDocument/2006/relationships/hyperlink" Target="https://randude.com/shows/ticket_stubs/2023_292_thru_296_On_the_Blue_Cruise_room_key.jpg" TargetMode="External"/><Relationship Id="rId1457" Type="http://schemas.openxmlformats.org/officeDocument/2006/relationships/hyperlink" Target="https://randude.com/shows/setlists/2024_414_Kings_X.jpg" TargetMode="External"/><Relationship Id="rId1664" Type="http://schemas.openxmlformats.org/officeDocument/2006/relationships/hyperlink" Target="https://randude.com/shows/ticket_stubs/2025_480_GWAR_photo.jpg" TargetMode="External"/><Relationship Id="rId1317" Type="http://schemas.openxmlformats.org/officeDocument/2006/relationships/hyperlink" Target="https://randude.com/shows/Amon_Amarth_2024/" TargetMode="External"/><Relationship Id="rId1524" Type="http://schemas.openxmlformats.org/officeDocument/2006/relationships/hyperlink" Target="https://randude.com/shows/Wang_Chung_2025/" TargetMode="External"/><Relationship Id="rId1731" Type="http://schemas.openxmlformats.org/officeDocument/2006/relationships/hyperlink" Target="https://randude.com/shows/Big_Sky/" TargetMode="External"/><Relationship Id="rId23" Type="http://schemas.openxmlformats.org/officeDocument/2006/relationships/hyperlink" Target="http://randude.com/shows/ticket_stubs/2000_039_3_Doors_Down.jpg" TargetMode="External"/><Relationship Id="rId172" Type="http://schemas.openxmlformats.org/officeDocument/2006/relationships/hyperlink" Target="http://randude.com/shows/setlists/pop_evil_2013.jpg" TargetMode="External"/><Relationship Id="rId477" Type="http://schemas.openxmlformats.org/officeDocument/2006/relationships/hyperlink" Target="http://randude.com/shows/Chevelle_2016/" TargetMode="External"/><Relationship Id="rId684" Type="http://schemas.openxmlformats.org/officeDocument/2006/relationships/hyperlink" Target="http://randude.com/shows/setlists/2021_247_The_Black_Moods.jpg" TargetMode="External"/><Relationship Id="rId337" Type="http://schemas.openxmlformats.org/officeDocument/2006/relationships/hyperlink" Target="http://randude.com/shows/setlists/exodus_1989.jpg" TargetMode="External"/><Relationship Id="rId891" Type="http://schemas.openxmlformats.org/officeDocument/2006/relationships/hyperlink" Target="http://randude.com/shows/ticket_stubs/2022_261_Metallica.jpg" TargetMode="External"/><Relationship Id="rId989" Type="http://schemas.openxmlformats.org/officeDocument/2006/relationships/hyperlink" Target="http://randude.com/shows/setlists/2022_289_Armored_Saint.jpg" TargetMode="External"/><Relationship Id="rId544" Type="http://schemas.openxmlformats.org/officeDocument/2006/relationships/hyperlink" Target="http://www.randude.com/shows/ticket_stubs/2017_189_Zakk_Sabbath.jpg" TargetMode="External"/><Relationship Id="rId751" Type="http://schemas.openxmlformats.org/officeDocument/2006/relationships/hyperlink" Target="http://randude.com/shows/Tribulation/" TargetMode="External"/><Relationship Id="rId849" Type="http://schemas.openxmlformats.org/officeDocument/2006/relationships/hyperlink" Target="http://randude.com/shows/Sebastian_Bach/" TargetMode="External"/><Relationship Id="rId1174" Type="http://schemas.openxmlformats.org/officeDocument/2006/relationships/hyperlink" Target="https://randude.com/shows/setlists/2023_333_Pantera.jpg" TargetMode="External"/><Relationship Id="rId1381" Type="http://schemas.openxmlformats.org/officeDocument/2006/relationships/hyperlink" Target="https://randude.com/shows/ticket_stubs/2024_392-393_Monsters_on_the_Mounatain_media.jpg" TargetMode="External"/><Relationship Id="rId1479" Type="http://schemas.openxmlformats.org/officeDocument/2006/relationships/hyperlink" Target="https://randude.com/shows/setlists/2025_424_Rod_Stewart.jpg" TargetMode="External"/><Relationship Id="rId1686" Type="http://schemas.openxmlformats.org/officeDocument/2006/relationships/hyperlink" Target="https://randude.com/shows/Geoff_Tate_2026/" TargetMode="External"/><Relationship Id="rId404" Type="http://schemas.openxmlformats.org/officeDocument/2006/relationships/hyperlink" Target="http://randude.com/shows/setlists/2015_148_Foreigner.jpg" TargetMode="External"/><Relationship Id="rId611" Type="http://schemas.openxmlformats.org/officeDocument/2006/relationships/hyperlink" Target="http://randude.com/shows/ticket_stubs/2020_233_Queensryche.jpg" TargetMode="External"/><Relationship Id="rId1034" Type="http://schemas.openxmlformats.org/officeDocument/2006/relationships/hyperlink" Target="https://randude.com/shows/setlists/2023_298_REO_Speedwagon.jpg" TargetMode="External"/><Relationship Id="rId1241" Type="http://schemas.openxmlformats.org/officeDocument/2006/relationships/hyperlink" Target="https://randude.com/shows/setlists/2024_355_Sevendust.jpg" TargetMode="External"/><Relationship Id="rId1339" Type="http://schemas.openxmlformats.org/officeDocument/2006/relationships/hyperlink" Target="https://randude.com/shows/Naked_Eyes/" TargetMode="External"/><Relationship Id="rId709" Type="http://schemas.openxmlformats.org/officeDocument/2006/relationships/hyperlink" Target="http://randude.com/shows/setlists/2019_223_Slayer.jpg" TargetMode="External"/><Relationship Id="rId916" Type="http://schemas.openxmlformats.org/officeDocument/2006/relationships/hyperlink" Target="http://randude.com/shows/" TargetMode="External"/><Relationship Id="rId1101" Type="http://schemas.openxmlformats.org/officeDocument/2006/relationships/hyperlink" Target="https://randude.com/shows/Orbit_Culture/" TargetMode="External"/><Relationship Id="rId1546" Type="http://schemas.openxmlformats.org/officeDocument/2006/relationships/hyperlink" Target="https://randude.com/shows/ticket_stubs/2025_451_Metallica.jpg" TargetMode="External"/><Relationship Id="rId45" Type="http://schemas.openxmlformats.org/officeDocument/2006/relationships/hyperlink" Target="http://randude.com/shows/ticket_stubs/1990_017_Motley_Crue.jpg" TargetMode="External"/><Relationship Id="rId1406" Type="http://schemas.openxmlformats.org/officeDocument/2006/relationships/hyperlink" Target="https://randude.com/shows/ticket_stubs/2024_402_Creed_photo.jpg" TargetMode="External"/><Relationship Id="rId1613" Type="http://schemas.openxmlformats.org/officeDocument/2006/relationships/hyperlink" Target="https://randude.com/shows/The_Ghost_Inside/" TargetMode="External"/><Relationship Id="rId194" Type="http://schemas.openxmlformats.org/officeDocument/2006/relationships/hyperlink" Target="http://randude.com/shows/setlists/guns_n_roses_1991.jpg" TargetMode="External"/><Relationship Id="rId261" Type="http://schemas.openxmlformats.org/officeDocument/2006/relationships/hyperlink" Target="http://randude.com/shows/setlists/chevelle_2014.jpg" TargetMode="External"/><Relationship Id="rId499" Type="http://schemas.openxmlformats.org/officeDocument/2006/relationships/hyperlink" Target="http://randude.com/shows/ticket_stubs/2016_172_Metallica.jpg" TargetMode="External"/><Relationship Id="rId359" Type="http://schemas.openxmlformats.org/officeDocument/2006/relationships/hyperlink" Target="http://randude.com/shows/setlists/2014_136_Trans-Siberian_Orchestra.jpg" TargetMode="External"/><Relationship Id="rId566" Type="http://schemas.openxmlformats.org/officeDocument/2006/relationships/hyperlink" Target="http://www.randude.com/shows/Ghost_2017_IL/" TargetMode="External"/><Relationship Id="rId773" Type="http://schemas.openxmlformats.org/officeDocument/2006/relationships/hyperlink" Target="http://randude.com/shows/Lamb_of_God_2018_Atlanta/" TargetMode="External"/><Relationship Id="rId1196" Type="http://schemas.openxmlformats.org/officeDocument/2006/relationships/hyperlink" Target="https://randude.com/shows/Sammy_Hagar_&amp;_The_Circle/" TargetMode="External"/><Relationship Id="rId121" Type="http://schemas.openxmlformats.org/officeDocument/2006/relationships/hyperlink" Target="http://randude.com/shows/ticket_stubs/2012_086_Jon_Olivas_Pain.jpg" TargetMode="External"/><Relationship Id="rId219" Type="http://schemas.openxmlformats.org/officeDocument/2006/relationships/hyperlink" Target="http://randude.com/shows/setlists/picture_me_broken_2013.jpg" TargetMode="External"/><Relationship Id="rId426" Type="http://schemas.openxmlformats.org/officeDocument/2006/relationships/hyperlink" Target="http://randude.com/shows/Corrosion_of_Conformity_MB_Day1/" TargetMode="External"/><Relationship Id="rId633" Type="http://schemas.openxmlformats.org/officeDocument/2006/relationships/hyperlink" Target="http://randude.com/shows/ticket_stubs/2019_215_thru_219_Monsters_of_Rock_Cruise_room_card.jpg" TargetMode="External"/><Relationship Id="rId980" Type="http://schemas.openxmlformats.org/officeDocument/2006/relationships/hyperlink" Target="http://randude.com/shows/setlists/2022_287_Armored_Saint.jpg" TargetMode="External"/><Relationship Id="rId1056" Type="http://schemas.openxmlformats.org/officeDocument/2006/relationships/hyperlink" Target="https://randude.com/shows/setlists/2023_304_Umphrees_McGee.jpg" TargetMode="External"/><Relationship Id="rId1263" Type="http://schemas.openxmlformats.org/officeDocument/2006/relationships/hyperlink" Target="https://randude.com/shows/Joe_Bonamassa_2024/" TargetMode="External"/><Relationship Id="rId840" Type="http://schemas.openxmlformats.org/officeDocument/2006/relationships/hyperlink" Target="http://randude.com/shows/Queensryche_2018/" TargetMode="External"/><Relationship Id="rId938" Type="http://schemas.openxmlformats.org/officeDocument/2006/relationships/hyperlink" Target="http://randude.com/shows/setlists/2022_275_Tom_Kiefer.jpg" TargetMode="External"/><Relationship Id="rId1470" Type="http://schemas.openxmlformats.org/officeDocument/2006/relationships/hyperlink" Target="https://randude.com/shows/ticket_stubs/2025_422_Kerry_King_guest.jpg" TargetMode="External"/><Relationship Id="rId1568" Type="http://schemas.openxmlformats.org/officeDocument/2006/relationships/hyperlink" Target="https://randude.com/shows/Distant_2025/" TargetMode="External"/><Relationship Id="rId67" Type="http://schemas.openxmlformats.org/officeDocument/2006/relationships/hyperlink" Target="http://randude.com/shows/ticket_stubs/1996_035_Styx.jpg" TargetMode="External"/><Relationship Id="rId700" Type="http://schemas.openxmlformats.org/officeDocument/2006/relationships/hyperlink" Target="http://randude.com/shows/setlists/2019_228_Volbeat.jpg" TargetMode="External"/><Relationship Id="rId1123" Type="http://schemas.openxmlformats.org/officeDocument/2006/relationships/hyperlink" Target="https://randude.com/shows/ticket_stubs/2023_324_Foreigner.jpg" TargetMode="External"/><Relationship Id="rId1330" Type="http://schemas.openxmlformats.org/officeDocument/2006/relationships/hyperlink" Target="https://randude.com/shows/ticket_stubs/2024_383_Saigon_Kick_photo.jpg" TargetMode="External"/><Relationship Id="rId1428" Type="http://schemas.openxmlformats.org/officeDocument/2006/relationships/hyperlink" Target="https://randude.com/shows/ticket_stubs/2024_408_Exodus_photo.jpg" TargetMode="External"/><Relationship Id="rId1635" Type="http://schemas.openxmlformats.org/officeDocument/2006/relationships/hyperlink" Target="https://randude.com/shows/ticket_stubs/2025_467_thru_471_On_the_Blue_Cruise_production.jpg" TargetMode="External"/><Relationship Id="rId1702" Type="http://schemas.openxmlformats.org/officeDocument/2006/relationships/hyperlink" Target="https://randude.com/shows/ticket_stubs/2026_499_Three_Days_Grace_wristband.jpg" TargetMode="External"/><Relationship Id="rId283" Type="http://schemas.openxmlformats.org/officeDocument/2006/relationships/hyperlink" Target="http://randude.com/shows/Kiss/" TargetMode="External"/><Relationship Id="rId490" Type="http://schemas.openxmlformats.org/officeDocument/2006/relationships/hyperlink" Target="http://randude.com/shows/Living_Colour/" TargetMode="External"/><Relationship Id="rId143" Type="http://schemas.openxmlformats.org/officeDocument/2006/relationships/hyperlink" Target="http://randude.com/shows/setlists/rush_2012.jpg" TargetMode="External"/><Relationship Id="rId350" Type="http://schemas.openxmlformats.org/officeDocument/2006/relationships/hyperlink" Target="http://randude.com/shows/ticket_stubs/2015_137_Shaggy_VIP.jpg" TargetMode="External"/><Relationship Id="rId588" Type="http://schemas.openxmlformats.org/officeDocument/2006/relationships/hyperlink" Target="http://randude.com/shows/ticket_stubs/2021_246_Judas_Priest_photo.jpg" TargetMode="External"/><Relationship Id="rId795" Type="http://schemas.openxmlformats.org/officeDocument/2006/relationships/hyperlink" Target="http://randude.com/shows/Dying_Fetus_2019/" TargetMode="External"/><Relationship Id="rId9" Type="http://schemas.openxmlformats.org/officeDocument/2006/relationships/hyperlink" Target="http://randude.com/shows/setlists/jethro_tull_2002.jpg" TargetMode="External"/><Relationship Id="rId210" Type="http://schemas.openxmlformats.org/officeDocument/2006/relationships/hyperlink" Target="http://randude.com/shows/setlists/whitesnake_2013.jpg" TargetMode="External"/><Relationship Id="rId448" Type="http://schemas.openxmlformats.org/officeDocument/2006/relationships/hyperlink" Target="http://randude.com/shows/setlists/2016_159_Tool.jpg" TargetMode="External"/><Relationship Id="rId655" Type="http://schemas.openxmlformats.org/officeDocument/2006/relationships/hyperlink" Target="http://randude.com/shows/ticket_stubs/2018_203_Slayer_Chicago.jpg" TargetMode="External"/><Relationship Id="rId862" Type="http://schemas.openxmlformats.org/officeDocument/2006/relationships/hyperlink" Target="http://randude.com/shows/setlists/1987_007_Guns-n-Roses.jpg" TargetMode="External"/><Relationship Id="rId1078" Type="http://schemas.openxmlformats.org/officeDocument/2006/relationships/hyperlink" Target="https://randude.com/shows/ticket_stubs/2023_308_thru_312_Monsters_of_Rock_Cruise_photo.jpg" TargetMode="External"/><Relationship Id="rId1285" Type="http://schemas.openxmlformats.org/officeDocument/2006/relationships/hyperlink" Target="https://randude.com/shows/ticket_stubs/2024_360_thru_364_Monsters_of_Rock_Cruise_production.jpg" TargetMode="External"/><Relationship Id="rId1492" Type="http://schemas.openxmlformats.org/officeDocument/2006/relationships/hyperlink" Target="https://randude.com/shows/ticket_stubs/2025_427_thru_431_Monsters_of_Rock_Cruise_media.jpg" TargetMode="External"/><Relationship Id="rId308" Type="http://schemas.openxmlformats.org/officeDocument/2006/relationships/hyperlink" Target="http://randude.com/shows/Seether_Tampa/" TargetMode="External"/><Relationship Id="rId515" Type="http://schemas.openxmlformats.org/officeDocument/2006/relationships/hyperlink" Target="http://randude.com/shows/setlists/2016_174_Death_Angel.jpg" TargetMode="External"/><Relationship Id="rId722" Type="http://schemas.openxmlformats.org/officeDocument/2006/relationships/hyperlink" Target="http://randude.com/shows/setlists/2018_205_Tesla.jpg" TargetMode="External"/><Relationship Id="rId1145" Type="http://schemas.openxmlformats.org/officeDocument/2006/relationships/hyperlink" Target="https://randude.com/shows/setlists/2023_328_Metallica.jpg" TargetMode="External"/><Relationship Id="rId1352" Type="http://schemas.openxmlformats.org/officeDocument/2006/relationships/hyperlink" Target="https://randude.com/shows/Titanium_Tart/HR/watermarked/RC2_7127.jpg" TargetMode="External"/><Relationship Id="rId89" Type="http://schemas.openxmlformats.org/officeDocument/2006/relationships/hyperlink" Target="http://randude.com/shows/ticket_stubs/1994_029_Genitorturers.jpg" TargetMode="External"/><Relationship Id="rId1005" Type="http://schemas.openxmlformats.org/officeDocument/2006/relationships/hyperlink" Target="https://randude.com/shows/ticket_stubs/2023_292_thru_296_On_the_Blue_Cruise_room_key.jpg" TargetMode="External"/><Relationship Id="rId1212" Type="http://schemas.openxmlformats.org/officeDocument/2006/relationships/hyperlink" Target="https://randude.com/shows/ticket_stubs/2023_344_Queensryche_photo.jpg" TargetMode="External"/><Relationship Id="rId1657" Type="http://schemas.openxmlformats.org/officeDocument/2006/relationships/hyperlink" Target="https://randude.com/shows/Blood_Vulture/" TargetMode="External"/><Relationship Id="rId1517" Type="http://schemas.openxmlformats.org/officeDocument/2006/relationships/hyperlink" Target="http://randude.com/shows/" TargetMode="External"/><Relationship Id="rId1724" Type="http://schemas.openxmlformats.org/officeDocument/2006/relationships/hyperlink" Target="https://randude.com/shows/ticket_stubs/2026_503-507_MORC_2026_media.jpg" TargetMode="External"/><Relationship Id="rId16" Type="http://schemas.openxmlformats.org/officeDocument/2006/relationships/hyperlink" Target="http://randude.com/shows/setlists/volbeat_2011.jpg" TargetMode="External"/><Relationship Id="rId165" Type="http://schemas.openxmlformats.org/officeDocument/2006/relationships/hyperlink" Target="http://randude.com/shows/setlists/tenacious_d_2013.jpg" TargetMode="External"/><Relationship Id="rId372" Type="http://schemas.openxmlformats.org/officeDocument/2006/relationships/hyperlink" Target="http://randude.com/shows/Steve_Miller_Band/" TargetMode="External"/><Relationship Id="rId677" Type="http://schemas.openxmlformats.org/officeDocument/2006/relationships/hyperlink" Target="http://randude.com/shows/setlists/" TargetMode="External"/><Relationship Id="rId232" Type="http://schemas.openxmlformats.org/officeDocument/2006/relationships/hyperlink" Target="http://randude.com/shows/setlists/heavens_basement_2013.jpg" TargetMode="External"/><Relationship Id="rId884" Type="http://schemas.openxmlformats.org/officeDocument/2006/relationships/hyperlink" Target="http://randude.com/shows/ticket_stubs/2022_256_thru_260_Monsters_of_Rock_Cruise_media.jpg" TargetMode="External"/><Relationship Id="rId537" Type="http://schemas.openxmlformats.org/officeDocument/2006/relationships/hyperlink" Target="http://www.randude.com/shows/ticket_stubs/2017_182_Iron_Maiden_chicago.jpg" TargetMode="External"/><Relationship Id="rId744" Type="http://schemas.openxmlformats.org/officeDocument/2006/relationships/hyperlink" Target="http://randude.com/shows/Amon_Amarth/" TargetMode="External"/><Relationship Id="rId951" Type="http://schemas.openxmlformats.org/officeDocument/2006/relationships/hyperlink" Target="http://randude.com/shows/ticket_stubs/2022_277_thru_279_Monsters_on_the_Mountain.jpg" TargetMode="External"/><Relationship Id="rId1167" Type="http://schemas.openxmlformats.org/officeDocument/2006/relationships/hyperlink" Target="https://randude.com/shows/ticket_stubs/2023_333_Pantera.jpg" TargetMode="External"/><Relationship Id="rId1374" Type="http://schemas.openxmlformats.org/officeDocument/2006/relationships/hyperlink" Target="http://randude.com/shows/" TargetMode="External"/><Relationship Id="rId1581" Type="http://schemas.openxmlformats.org/officeDocument/2006/relationships/hyperlink" Target="https://randude.com/shows/setlists/2025_454_Ice_Nine_Kills.jpg" TargetMode="External"/><Relationship Id="rId1679" Type="http://schemas.openxmlformats.org/officeDocument/2006/relationships/hyperlink" Target="https://randude.com/shows/Archers/" TargetMode="External"/><Relationship Id="rId80" Type="http://schemas.openxmlformats.org/officeDocument/2006/relationships/hyperlink" Target="http://randude.com/shows/ticket_stubs/2001_046_Genitorturers.jpg" TargetMode="External"/><Relationship Id="rId604" Type="http://schemas.openxmlformats.org/officeDocument/2006/relationships/hyperlink" Target="http://randude.com/shows/ticket_stubs/2020_234_thru_238_Monsters_of_Rock_Cruise_room_card.jpg" TargetMode="External"/><Relationship Id="rId811" Type="http://schemas.openxmlformats.org/officeDocument/2006/relationships/hyperlink" Target="http://randude.com/shows/Tesla_2019/" TargetMode="External"/><Relationship Id="rId1027" Type="http://schemas.openxmlformats.org/officeDocument/2006/relationships/hyperlink" Target="https://randude.com/shows/Levon_2023/" TargetMode="External"/><Relationship Id="rId1234" Type="http://schemas.openxmlformats.org/officeDocument/2006/relationships/hyperlink" Target="https://randude.com/shows/setlists/2024_354_Tesla.jpg" TargetMode="External"/><Relationship Id="rId1441" Type="http://schemas.openxmlformats.org/officeDocument/2006/relationships/hyperlink" Target="https://randude.com/shows/ticket_stubs/2024_414_Kings_X_photo.jpg" TargetMode="External"/><Relationship Id="rId909" Type="http://schemas.openxmlformats.org/officeDocument/2006/relationships/hyperlink" Target="http://randude.com/shows/ticket_stubs/2022_266_thru_270_Cruise_to_the_Edge_room_key.jpg" TargetMode="External"/><Relationship Id="rId1301" Type="http://schemas.openxmlformats.org/officeDocument/2006/relationships/hyperlink" Target="https://randude.com/shows/setlists/2024_380_Uriah_Heep.jpg" TargetMode="External"/><Relationship Id="rId1539" Type="http://schemas.openxmlformats.org/officeDocument/2006/relationships/hyperlink" Target="https://randude.com/shows/Don_Felder/" TargetMode="External"/><Relationship Id="rId38" Type="http://schemas.openxmlformats.org/officeDocument/2006/relationships/hyperlink" Target="http://randude.com/shows/ticket_stubs/2000_038_Meat_Loaf.jpg" TargetMode="External"/><Relationship Id="rId1606" Type="http://schemas.openxmlformats.org/officeDocument/2006/relationships/hyperlink" Target="https://randude.com/shows/ticket_stubs/2025_459_Ghost_photo.jpg" TargetMode="External"/><Relationship Id="rId187" Type="http://schemas.openxmlformats.org/officeDocument/2006/relationships/hyperlink" Target="http://randude.com/shows/setlists/morbid_angel_2012.jpg" TargetMode="External"/><Relationship Id="rId394" Type="http://schemas.openxmlformats.org/officeDocument/2006/relationships/hyperlink" Target="http://randude.com/shows/Crobot/" TargetMode="External"/><Relationship Id="rId254" Type="http://schemas.openxmlformats.org/officeDocument/2006/relationships/hyperlink" Target="http://randude.com/shows/Winterfest/" TargetMode="External"/><Relationship Id="rId699" Type="http://schemas.openxmlformats.org/officeDocument/2006/relationships/hyperlink" Target="http://randude.com/shows/setlists/2019_229_Bad_Marriage.jpg" TargetMode="External"/><Relationship Id="rId1091" Type="http://schemas.openxmlformats.org/officeDocument/2006/relationships/hyperlink" Target="https://randude.com/shows/ticket_stubs/2023_316_Avatar_photo.jpg" TargetMode="External"/><Relationship Id="rId114" Type="http://schemas.openxmlformats.org/officeDocument/2006/relationships/hyperlink" Target="http://randude.com/shows/setlists/van_halen_2012.jpg" TargetMode="External"/><Relationship Id="rId461" Type="http://schemas.openxmlformats.org/officeDocument/2006/relationships/hyperlink" Target="http://randude.com/shows/ticket_stubs/2016_164_Iron_Maiden.jpg" TargetMode="External"/><Relationship Id="rId559" Type="http://schemas.openxmlformats.org/officeDocument/2006/relationships/hyperlink" Target="http://www.randude.com/shows/setlists/2017_188_Slayer.jpg" TargetMode="External"/><Relationship Id="rId766" Type="http://schemas.openxmlformats.org/officeDocument/2006/relationships/hyperlink" Target="http://randude.com/shows/Slayer_2018_Chicago/" TargetMode="External"/><Relationship Id="rId1189" Type="http://schemas.openxmlformats.org/officeDocument/2006/relationships/hyperlink" Target="https://randude.com/shows/ticket_stubs/2023_336_Heilung.jpg" TargetMode="External"/><Relationship Id="rId1396" Type="http://schemas.openxmlformats.org/officeDocument/2006/relationships/hyperlink" Target="https://randude.com/shows/Plush/" TargetMode="External"/><Relationship Id="rId321" Type="http://schemas.openxmlformats.org/officeDocument/2006/relationships/hyperlink" Target="http://randude.com/shows/setlists/morbid_angel_2014.jpg" TargetMode="External"/><Relationship Id="rId419" Type="http://schemas.openxmlformats.org/officeDocument/2006/relationships/hyperlink" Target="http://randude.com/shows/ticket_stubs/2015_157_Trans-Siberian_Orchestra.jpg" TargetMode="External"/><Relationship Id="rId626" Type="http://schemas.openxmlformats.org/officeDocument/2006/relationships/hyperlink" Target="http://randude.com/shows/ticket_stubs/2019_223_Slayer_photo.jpg" TargetMode="External"/><Relationship Id="rId973" Type="http://schemas.openxmlformats.org/officeDocument/2006/relationships/hyperlink" Target="http://randude.com/shows/ticket_stubs/2022_284_Iron_Maiden.jpg" TargetMode="External"/><Relationship Id="rId1049" Type="http://schemas.openxmlformats.org/officeDocument/2006/relationships/hyperlink" Target="https://randude.com/shows/ticket_stubs/2023_303_The_Winery_Dogs.jpg" TargetMode="External"/><Relationship Id="rId1256" Type="http://schemas.openxmlformats.org/officeDocument/2006/relationships/hyperlink" Target="https://randude.com/shows/ticket_stubs/2024_358_Geoff_Tate_photo.jpg" TargetMode="External"/><Relationship Id="rId833" Type="http://schemas.openxmlformats.org/officeDocument/2006/relationships/hyperlink" Target="http://randude.com/shows/Yngwie%20Malmsteen/" TargetMode="External"/><Relationship Id="rId1116" Type="http://schemas.openxmlformats.org/officeDocument/2006/relationships/hyperlink" Target="https://randude.com/shows/setlists/2023_321_Misfits.jpg" TargetMode="External"/><Relationship Id="rId1463" Type="http://schemas.openxmlformats.org/officeDocument/2006/relationships/hyperlink" Target="https://randude.com/shows/Alice_Cooper_2025/" TargetMode="External"/><Relationship Id="rId1670" Type="http://schemas.openxmlformats.org/officeDocument/2006/relationships/hyperlink" Target="https://randude.com/shows/setlists/2025_481_Queensryche.jpg" TargetMode="External"/><Relationship Id="rId900" Type="http://schemas.openxmlformats.org/officeDocument/2006/relationships/hyperlink" Target="http://randude.com/shows/ticket_stubs/2022_262_Tesla.jpg" TargetMode="External"/><Relationship Id="rId1323" Type="http://schemas.openxmlformats.org/officeDocument/2006/relationships/hyperlink" Target="https://randude.com/shows/setlists/2024_382_Cannnibal_Corpse.jpg" TargetMode="External"/><Relationship Id="rId1530" Type="http://schemas.openxmlformats.org/officeDocument/2006/relationships/hyperlink" Target="https://randude.com/shows/ticket_stubs/2025_448_Styx_photo.jpg" TargetMode="External"/><Relationship Id="rId1628" Type="http://schemas.openxmlformats.org/officeDocument/2006/relationships/hyperlink" Target="https://randude.com/shows/Taking_Back_Sunday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6" Type="http://schemas.openxmlformats.org/officeDocument/2006/relationships/hyperlink" Target="https://showsigoto.com/photos/cannibal-corpse-2022-2/" TargetMode="External"/><Relationship Id="rId21" Type="http://schemas.openxmlformats.org/officeDocument/2006/relationships/hyperlink" Target="https://www.rocketsports-ent.com/sonic-slam-2022-tour-sends-shock-waves-in-fort-myers-florida/" TargetMode="External"/><Relationship Id="rId42" Type="http://schemas.openxmlformats.org/officeDocument/2006/relationships/hyperlink" Target="https://neufutur.com/2017/12/hatebreed-november-29-2017-state-theater-st-petersburg-fl/" TargetMode="External"/><Relationship Id="rId47" Type="http://schemas.openxmlformats.org/officeDocument/2006/relationships/hyperlink" Target="https://showsigoto.com/soundgarden-live-review-2017/" TargetMode="External"/><Relationship Id="rId63" Type="http://schemas.openxmlformats.org/officeDocument/2006/relationships/hyperlink" Target="https://showsigoto.com/photos/nggallery/all/Slayer-Final-Tour---Atlanta/" TargetMode="External"/><Relationship Id="rId68" Type="http://schemas.openxmlformats.org/officeDocument/2006/relationships/hyperlink" Target="https://showsigoto.com/photos/nggallery/all/Slayer-2019/" TargetMode="External"/><Relationship Id="rId84" Type="http://schemas.openxmlformats.org/officeDocument/2006/relationships/hyperlink" Target="https://www.vipcruisephotos.com/p510101125" TargetMode="External"/><Relationship Id="rId89" Type="http://schemas.openxmlformats.org/officeDocument/2006/relationships/hyperlink" Target="https://www.vipcruisephotos.com/p28424109" TargetMode="External"/><Relationship Id="rId16" Type="http://schemas.openxmlformats.org/officeDocument/2006/relationships/hyperlink" Target="https://www.rocketsports-ent.com/getting-jinger-with-it-at-jannus-live/" TargetMode="External"/><Relationship Id="rId11" Type="http://schemas.openxmlformats.org/officeDocument/2006/relationships/hyperlink" Target="https://www.rocketsports-ent.com/reo-speedwagon-continues/" TargetMode="External"/><Relationship Id="rId32" Type="http://schemas.openxmlformats.org/officeDocument/2006/relationships/hyperlink" Target="https://neufutur.com/2016/05/iron-maiden-224-sunrise-fl-46-chicago-il/" TargetMode="External"/><Relationship Id="rId37" Type="http://schemas.openxmlformats.org/officeDocument/2006/relationships/hyperlink" Target="https://neufutur.com/2016/10/metallica-aug-20-2016-minneapolis-mn/" TargetMode="External"/><Relationship Id="rId53" Type="http://schemas.openxmlformats.org/officeDocument/2006/relationships/hyperlink" Target="https://showsigoto.com/photos/nggallery/all/Black-Label-Society/" TargetMode="External"/><Relationship Id="rId58" Type="http://schemas.openxmlformats.org/officeDocument/2006/relationships/hyperlink" Target="https://showsigoto.com/photos/nggallery/all/Tesla/" TargetMode="External"/><Relationship Id="rId74" Type="http://schemas.openxmlformats.org/officeDocument/2006/relationships/hyperlink" Target="https://showsigoto.com/photos/sebastian-bach-jackyl-2019/" TargetMode="External"/><Relationship Id="rId79" Type="http://schemas.openxmlformats.org/officeDocument/2006/relationships/hyperlink" Target="https://showsigoto.com/photos/ufo-2020/" TargetMode="External"/><Relationship Id="rId102" Type="http://schemas.openxmlformats.org/officeDocument/2006/relationships/hyperlink" Target="https://showsigoto.com/photos/umphreys-mcgee-2023/" TargetMode="External"/><Relationship Id="rId5" Type="http://schemas.openxmlformats.org/officeDocument/2006/relationships/hyperlink" Target="https://neufutur.com/2016/01/official-truth-101-proof/" TargetMode="External"/><Relationship Id="rId90" Type="http://schemas.openxmlformats.org/officeDocument/2006/relationships/hyperlink" Target="https://www.vipcruisephotos.com/p461969036" TargetMode="External"/><Relationship Id="rId95" Type="http://schemas.openxmlformats.org/officeDocument/2006/relationships/hyperlink" Target="https://www.vipcruisephotos.com/p367911138" TargetMode="External"/><Relationship Id="rId22" Type="http://schemas.openxmlformats.org/officeDocument/2006/relationships/hyperlink" Target="https://www.rocketsports-ent.com/rocking-with-the-monsters-on-the-mountain/" TargetMode="External"/><Relationship Id="rId27" Type="http://schemas.openxmlformats.org/officeDocument/2006/relationships/hyperlink" Target="https://showsigoto.com/photos/jinjer-2022/" TargetMode="External"/><Relationship Id="rId43" Type="http://schemas.openxmlformats.org/officeDocument/2006/relationships/hyperlink" Target="https://neufutur.com/2018/03/monsters-of-rock-cruise-feb-11-16-2018/" TargetMode="External"/><Relationship Id="rId48" Type="http://schemas.openxmlformats.org/officeDocument/2006/relationships/hyperlink" Target="https://showsigoto.com/hatebreed-live-review-2017/" TargetMode="External"/><Relationship Id="rId64" Type="http://schemas.openxmlformats.org/officeDocument/2006/relationships/hyperlink" Target="https://showsigoto.com/photos/nggallery/all/Steel-Panther/" TargetMode="External"/><Relationship Id="rId69" Type="http://schemas.openxmlformats.org/officeDocument/2006/relationships/hyperlink" Target="https://showsigoto.com/photos/nggallery/all/Chaos-and-Carnage-2019/" TargetMode="External"/><Relationship Id="rId80" Type="http://schemas.openxmlformats.org/officeDocument/2006/relationships/hyperlink" Target="https://showsigoto.com/photos/reba-mcentire-2020/" TargetMode="External"/><Relationship Id="rId85" Type="http://schemas.openxmlformats.org/officeDocument/2006/relationships/hyperlink" Target="https://www.vipcruisephotos.com/p454990866" TargetMode="External"/><Relationship Id="rId12" Type="http://schemas.openxmlformats.org/officeDocument/2006/relationships/hyperlink" Target="https://www.rocketsports-ent.com/judas-priest-celebrates-its-50th-at-warlando-in-orlando/" TargetMode="External"/><Relationship Id="rId17" Type="http://schemas.openxmlformats.org/officeDocument/2006/relationships/hyperlink" Target="https://www.rocketsports-ent.com/pour-some-shout-at-the-devil-on-me/" TargetMode="External"/><Relationship Id="rId25" Type="http://schemas.openxmlformats.org/officeDocument/2006/relationships/hyperlink" Target="https://showsigoto.com/testament-review-photos-2022/" TargetMode="External"/><Relationship Id="rId33" Type="http://schemas.openxmlformats.org/officeDocument/2006/relationships/hyperlink" Target="https://neufutur.com/2016/05/fort-rock-april-30-2016-fort-myers-fl/" TargetMode="External"/><Relationship Id="rId38" Type="http://schemas.openxmlformats.org/officeDocument/2006/relationships/hyperlink" Target="https://neufutur.com/2016/11/slayer-anthrax-death-angel-927-orlando-fl/" TargetMode="External"/><Relationship Id="rId46" Type="http://schemas.openxmlformats.org/officeDocument/2006/relationships/hyperlink" Target="https://showsigoto.com/genitorturers-live-review-st-petersburg/" TargetMode="External"/><Relationship Id="rId59" Type="http://schemas.openxmlformats.org/officeDocument/2006/relationships/hyperlink" Target="https://showsigoto.com/photos/nggallery/all/Styx-1/" TargetMode="External"/><Relationship Id="rId67" Type="http://schemas.openxmlformats.org/officeDocument/2006/relationships/hyperlink" Target="https://showsigoto.com/photos/nggallery/all/Monsters-of-Rock-Meet-and-Greet-2019/" TargetMode="External"/><Relationship Id="rId103" Type="http://schemas.openxmlformats.org/officeDocument/2006/relationships/hyperlink" Target="https://www.rocketsports-ent.com/tesla-shines-at-night-number-two-at-the-house-of-blues/" TargetMode="External"/><Relationship Id="rId20" Type="http://schemas.openxmlformats.org/officeDocument/2006/relationships/hyperlink" Target="https://www.rocketsports-ent.com/toddrick-hill-and-pussy-riot-headline-an-amazing-night-of-st-pete-pride/" TargetMode="External"/><Relationship Id="rId41" Type="http://schemas.openxmlformats.org/officeDocument/2006/relationships/hyperlink" Target="https://neufutur.com/2017/07/iron-maiden-tampa-611-and-tinley-park-615/" TargetMode="External"/><Relationship Id="rId54" Type="http://schemas.openxmlformats.org/officeDocument/2006/relationships/hyperlink" Target="https://showsigoto.com/photos/nggallery/all/Killthrax-Tour/" TargetMode="External"/><Relationship Id="rId62" Type="http://schemas.openxmlformats.org/officeDocument/2006/relationships/hyperlink" Target="https://showsigoto.com/photos/nggallery/all/The-Black-Dhalia-Murder/" TargetMode="External"/><Relationship Id="rId70" Type="http://schemas.openxmlformats.org/officeDocument/2006/relationships/hyperlink" Target="https://showsigoto.com/photos/iron-maiden-sunrise-fl/" TargetMode="External"/><Relationship Id="rId75" Type="http://schemas.openxmlformats.org/officeDocument/2006/relationships/hyperlink" Target="https://showsigoto.com/photos/chevelle-w-convey-and-the-band-royale/" TargetMode="External"/><Relationship Id="rId83" Type="http://schemas.openxmlformats.org/officeDocument/2006/relationships/hyperlink" Target="https://www.vipcruisephotos.com/p920212960" TargetMode="External"/><Relationship Id="rId88" Type="http://schemas.openxmlformats.org/officeDocument/2006/relationships/hyperlink" Target="https://www.vipcruisephotos.com/p3541706" TargetMode="External"/><Relationship Id="rId91" Type="http://schemas.openxmlformats.org/officeDocument/2006/relationships/hyperlink" Target="https://www.vipcruisephotos.com/p201058605" TargetMode="External"/><Relationship Id="rId96" Type="http://schemas.openxmlformats.org/officeDocument/2006/relationships/hyperlink" Target="https://www.vipcruisephotos.com/p304567014" TargetMode="External"/><Relationship Id="rId1" Type="http://schemas.openxmlformats.org/officeDocument/2006/relationships/hyperlink" Target="https://neufutur.com/2016/01/prong-x-no-absolutes/" TargetMode="External"/><Relationship Id="rId6" Type="http://schemas.openxmlformats.org/officeDocument/2006/relationships/hyperlink" Target="https://neufutur.com/2016/01/avatar-january-24-2016-pinellas-park-fl/" TargetMode="External"/><Relationship Id="rId15" Type="http://schemas.openxmlformats.org/officeDocument/2006/relationships/hyperlink" Target="https://www.rocketsports-ent.com/head-banging-on-the-high-seas-on-the-monsters-of-rock-cruise-morc/" TargetMode="External"/><Relationship Id="rId23" Type="http://schemas.openxmlformats.org/officeDocument/2006/relationships/hyperlink" Target="https://showsigoto.com/review-photos-cannibal-corpse-2022/" TargetMode="External"/><Relationship Id="rId28" Type="http://schemas.openxmlformats.org/officeDocument/2006/relationships/hyperlink" Target="https://www.rocketsports-ent.com/the-chief-metal-officers-year-in-review/" TargetMode="External"/><Relationship Id="rId36" Type="http://schemas.openxmlformats.org/officeDocument/2006/relationships/hyperlink" Target="https://neufutur.com/2016/06/weird-al-yankovic-mahaffey-theater/" TargetMode="External"/><Relationship Id="rId49" Type="http://schemas.openxmlformats.org/officeDocument/2006/relationships/hyperlink" Target="https://showsigoto.com/monsters-rock-cruise-review-2018/" TargetMode="External"/><Relationship Id="rId57" Type="http://schemas.openxmlformats.org/officeDocument/2006/relationships/hyperlink" Target="https://showsigoto.com/photos/nggallery/all/Slayer-Final-Tour-Chicago/" TargetMode="External"/><Relationship Id="rId10" Type="http://schemas.openxmlformats.org/officeDocument/2006/relationships/hyperlink" Target="https://www.rocketsports-ent.com/zebra-shows-their-stripes/" TargetMode="External"/><Relationship Id="rId31" Type="http://schemas.openxmlformats.org/officeDocument/2006/relationships/hyperlink" Target="https://www.rocketsports-ent.com/on-the-blue-cruise-2023-day-one-in-review/" TargetMode="External"/><Relationship Id="rId44" Type="http://schemas.openxmlformats.org/officeDocument/2006/relationships/hyperlink" Target="https://showsigoto.com/metallica-premiere-atlas-rise/" TargetMode="External"/><Relationship Id="rId52" Type="http://schemas.openxmlformats.org/officeDocument/2006/relationships/hyperlink" Target="https://showsigoto.com/monsters-of-rock-cruise-2020-review/" TargetMode="External"/><Relationship Id="rId60" Type="http://schemas.openxmlformats.org/officeDocument/2006/relationships/hyperlink" Target="https://showsigoto.com/photos/nggallery/all/Fleshgod-Apocalypse/" TargetMode="External"/><Relationship Id="rId65" Type="http://schemas.openxmlformats.org/officeDocument/2006/relationships/hyperlink" Target="https://showsigoto.com/photos/nggallery/all/Foreigner-in-Tampa/" TargetMode="External"/><Relationship Id="rId73" Type="http://schemas.openxmlformats.org/officeDocument/2006/relationships/hyperlink" Target="https://showsigoto.com/photos/tesla-2019/" TargetMode="External"/><Relationship Id="rId78" Type="http://schemas.openxmlformats.org/officeDocument/2006/relationships/hyperlink" Target="https://showsigoto.com/photos/queensryche/" TargetMode="External"/><Relationship Id="rId81" Type="http://schemas.openxmlformats.org/officeDocument/2006/relationships/hyperlink" Target="https://showsigoto.com/photos/monsters-of-rock-cruise-2020/" TargetMode="External"/><Relationship Id="rId86" Type="http://schemas.openxmlformats.org/officeDocument/2006/relationships/hyperlink" Target="https://www.vipcruisephotos.com/p205894511" TargetMode="External"/><Relationship Id="rId94" Type="http://schemas.openxmlformats.org/officeDocument/2006/relationships/hyperlink" Target="https://www.vipcruisephotos.com/p61551025" TargetMode="External"/><Relationship Id="rId99" Type="http://schemas.openxmlformats.org/officeDocument/2006/relationships/hyperlink" Target="https://98rock.iheart.com/content/2023-03-05-photos-halestorm-fl-strawberry-festival/" TargetMode="External"/><Relationship Id="rId101" Type="http://schemas.openxmlformats.org/officeDocument/2006/relationships/hyperlink" Target="https://showsigoto.com/photos/the-winery-dogs-2023/" TargetMode="External"/><Relationship Id="rId4" Type="http://schemas.openxmlformats.org/officeDocument/2006/relationships/hyperlink" Target="https://neufutur.com/2016/01/product-of-hate-buried-in-violence/" TargetMode="External"/><Relationship Id="rId9" Type="http://schemas.openxmlformats.org/officeDocument/2006/relationships/hyperlink" Target="https://www.rocketsports-ent.com/joe-bonamassa-plays-the-blues-and-more-at-ruth-eckerd-hall/" TargetMode="External"/><Relationship Id="rId13" Type="http://schemas.openxmlformats.org/officeDocument/2006/relationships/hyperlink" Target="https://www.rocketsports-ent.com/the-dead-daisies-in-bloom-at-jannus-live/" TargetMode="External"/><Relationship Id="rId18" Type="http://schemas.openxmlformats.org/officeDocument/2006/relationships/hyperlink" Target="https://www.rocketsports-ent.com/purple-gurl-reigns-and-surprises-many-at-the-saint-petersburg-pier/" TargetMode="External"/><Relationship Id="rId39" Type="http://schemas.openxmlformats.org/officeDocument/2006/relationships/hyperlink" Target="https://neufutur.com/2017/02/three-months-into-hardwired-to-self-destruct/" TargetMode="External"/><Relationship Id="rId34" Type="http://schemas.openxmlformats.org/officeDocument/2006/relationships/hyperlink" Target="https://neufutur.com/2016/05/night-scorpions-572016-atlanta-ga/" TargetMode="External"/><Relationship Id="rId50" Type="http://schemas.openxmlformats.org/officeDocument/2006/relationships/hyperlink" Target="https://showsigoto.com/slayer-final-tour-2018/" TargetMode="External"/><Relationship Id="rId55" Type="http://schemas.openxmlformats.org/officeDocument/2006/relationships/hyperlink" Target="https://showsigoto.com/photos/nggallery/all/Monsters-of-Rock-Cruise-2018/" TargetMode="External"/><Relationship Id="rId76" Type="http://schemas.openxmlformats.org/officeDocument/2006/relationships/hyperlink" Target="https://showsigoto.com/photos/trans-siberian-orchestra-2019/" TargetMode="External"/><Relationship Id="rId97" Type="http://schemas.openxmlformats.org/officeDocument/2006/relationships/hyperlink" Target="https://www.vipcruisephotos.com/p445876112" TargetMode="External"/><Relationship Id="rId7" Type="http://schemas.openxmlformats.org/officeDocument/2006/relationships/hyperlink" Target="https://neufutur.com/2016/02/tool-with-primus-and-3teeth/" TargetMode="External"/><Relationship Id="rId71" Type="http://schemas.openxmlformats.org/officeDocument/2006/relationships/hyperlink" Target="https://showsigoto.com/photos/ted-nugent-2019/" TargetMode="External"/><Relationship Id="rId92" Type="http://schemas.openxmlformats.org/officeDocument/2006/relationships/hyperlink" Target="https://www.vipcruisephotos.com/p104005066" TargetMode="External"/><Relationship Id="rId2" Type="http://schemas.openxmlformats.org/officeDocument/2006/relationships/hyperlink" Target="https://neufutur.com/2016/01/dark-days-a-memoir/" TargetMode="External"/><Relationship Id="rId29" Type="http://schemas.openxmlformats.org/officeDocument/2006/relationships/hyperlink" Target="https://showsigoto.com/photos/reo-speedwagon-2023/" TargetMode="External"/><Relationship Id="rId24" Type="http://schemas.openxmlformats.org/officeDocument/2006/relationships/hyperlink" Target="https://showsigoto.com/anthrax-review-photos-2022/" TargetMode="External"/><Relationship Id="rId40" Type="http://schemas.openxmlformats.org/officeDocument/2006/relationships/hyperlink" Target="https://neufutur.com/2017/07/metallica-live-july-5th-camping-world-stadium-orlando-fl/" TargetMode="External"/><Relationship Id="rId45" Type="http://schemas.openxmlformats.org/officeDocument/2006/relationships/hyperlink" Target="https://showsigoto.com/hatebreed-live-review-2016/" TargetMode="External"/><Relationship Id="rId66" Type="http://schemas.openxmlformats.org/officeDocument/2006/relationships/hyperlink" Target="https://showsigoto.com/photos/nggallery/all/Monsters-Of-Rock-Cruise-2019/" TargetMode="External"/><Relationship Id="rId87" Type="http://schemas.openxmlformats.org/officeDocument/2006/relationships/hyperlink" Target="https://www.vipcruisephotos.com/p452693376" TargetMode="External"/><Relationship Id="rId61" Type="http://schemas.openxmlformats.org/officeDocument/2006/relationships/hyperlink" Target="https://showsigoto.com/photos/nggallery/all/White-Chapel/" TargetMode="External"/><Relationship Id="rId82" Type="http://schemas.openxmlformats.org/officeDocument/2006/relationships/hyperlink" Target="https://www.vipcruisephotos.com/p750315539" TargetMode="External"/><Relationship Id="rId19" Type="http://schemas.openxmlformats.org/officeDocument/2006/relationships/hyperlink" Target="https://www.rocketsports-ent.com/st-petersburg-thrives-with-pride/" TargetMode="External"/><Relationship Id="rId14" Type="http://schemas.openxmlformats.org/officeDocument/2006/relationships/hyperlink" Target="https://www.rocketsports-ent.com/30-years-of-slave/" TargetMode="External"/><Relationship Id="rId30" Type="http://schemas.openxmlformats.org/officeDocument/2006/relationships/hyperlink" Target="https://showsigoto.com/photos/deep-purple-2023/" TargetMode="External"/><Relationship Id="rId35" Type="http://schemas.openxmlformats.org/officeDocument/2006/relationships/hyperlink" Target="https://neufutur.com/2016/05/volbeat-seal-deal-lets-boogie/" TargetMode="External"/><Relationship Id="rId56" Type="http://schemas.openxmlformats.org/officeDocument/2006/relationships/hyperlink" Target="https://showsigoto.com/photos/nggallery/all/Nightwish/" TargetMode="External"/><Relationship Id="rId77" Type="http://schemas.openxmlformats.org/officeDocument/2006/relationships/hyperlink" Target="https://showsigoto.com/photos/randy-cook-best-of-2019/" TargetMode="External"/><Relationship Id="rId100" Type="http://schemas.openxmlformats.org/officeDocument/2006/relationships/hyperlink" Target="https://showsigoto.com/photos/steel-panther-2023/" TargetMode="External"/><Relationship Id="rId8" Type="http://schemas.openxmlformats.org/officeDocument/2006/relationships/hyperlink" Target="https://neufutur.com/2016/04/amon-amarth-april-18-2016-ritz-ybor-tampa-fl/" TargetMode="External"/><Relationship Id="rId51" Type="http://schemas.openxmlformats.org/officeDocument/2006/relationships/hyperlink" Target="https://showsigoto.com/monsters-of-rock-cruise-review-2019/" TargetMode="External"/><Relationship Id="rId72" Type="http://schemas.openxmlformats.org/officeDocument/2006/relationships/hyperlink" Target="https://showsigoto.com/photos/slipknot-tampa-2019/" TargetMode="External"/><Relationship Id="rId93" Type="http://schemas.openxmlformats.org/officeDocument/2006/relationships/hyperlink" Target="https://www.vipcruisephotos.com/p354799293" TargetMode="External"/><Relationship Id="rId98" Type="http://schemas.openxmlformats.org/officeDocument/2006/relationships/hyperlink" Target="https://www.vipcruisephotos.com/p319507461" TargetMode="External"/><Relationship Id="rId3" Type="http://schemas.openxmlformats.org/officeDocument/2006/relationships/hyperlink" Target="https://neufutur.com/2016/01/primal-fear-rulebreaker/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hyperlink" Target="http://www.hornsraised.com/wp-admin/admin.php?page=nggallery-manage-gallery&amp;mode=edit&amp;gid=450&amp;_wpnonce=0392e93e0f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boneonline.com/fp/mtley-cre-return-carnival-sins-mtley-cre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534"/>
  <sheetViews>
    <sheetView tabSelected="1" workbookViewId="0">
      <pane ySplit="1" topLeftCell="A500" activePane="bottomLeft" state="frozen"/>
      <selection pane="bottomLeft" activeCell="E517" sqref="E517"/>
    </sheetView>
  </sheetViews>
  <sheetFormatPr defaultColWidth="9.140625" defaultRowHeight="12.75"/>
  <cols>
    <col min="1" max="1" width="8.140625" style="7" bestFit="1" customWidth="1"/>
    <col min="2" max="2" width="8.42578125" style="8" bestFit="1" customWidth="1"/>
    <col min="3" max="3" width="38" style="7" bestFit="1" customWidth="1"/>
    <col min="4" max="4" width="39.7109375" style="9" bestFit="1" customWidth="1"/>
    <col min="5" max="5" width="49.85546875" style="7" bestFit="1" customWidth="1"/>
    <col min="6" max="6" width="29.28515625" style="7" bestFit="1" customWidth="1"/>
    <col min="7" max="7" width="24.5703125" style="7" bestFit="1" customWidth="1"/>
    <col min="8" max="8" width="17.85546875" style="11" bestFit="1" customWidth="1"/>
    <col min="9" max="9" width="21.7109375" style="11" bestFit="1" customWidth="1"/>
    <col min="10" max="10" width="20.5703125" style="11" customWidth="1"/>
    <col min="11" max="11" width="18.85546875" style="11" bestFit="1" customWidth="1"/>
    <col min="12" max="12" width="13.85546875" style="11" bestFit="1" customWidth="1"/>
    <col min="13" max="13" width="31.85546875" style="11" bestFit="1" customWidth="1"/>
    <col min="14" max="14" width="24.5703125" style="11" bestFit="1" customWidth="1"/>
    <col min="15" max="15" width="19.140625" style="11" bestFit="1" customWidth="1"/>
    <col min="16" max="18" width="20.5703125" style="11" bestFit="1" customWidth="1"/>
    <col min="19" max="16384" width="9.140625" style="7"/>
  </cols>
  <sheetData>
    <row r="1" spans="1:18">
      <c r="A1" s="2" t="s">
        <v>118</v>
      </c>
      <c r="B1" s="2" t="s">
        <v>0</v>
      </c>
      <c r="C1" s="1" t="s">
        <v>53</v>
      </c>
      <c r="D1" s="3" t="s">
        <v>460</v>
      </c>
      <c r="E1" s="1" t="s">
        <v>1</v>
      </c>
      <c r="F1" s="1" t="s">
        <v>102</v>
      </c>
      <c r="G1" s="1" t="s">
        <v>563</v>
      </c>
      <c r="H1" s="1" t="s">
        <v>82</v>
      </c>
      <c r="I1" s="1" t="s">
        <v>82</v>
      </c>
      <c r="J1" s="1" t="s">
        <v>82</v>
      </c>
      <c r="K1" s="1" t="s">
        <v>82</v>
      </c>
      <c r="L1" s="1" t="s">
        <v>82</v>
      </c>
      <c r="M1" s="1" t="s">
        <v>85</v>
      </c>
      <c r="N1" s="1" t="s">
        <v>85</v>
      </c>
      <c r="O1" s="1" t="s">
        <v>85</v>
      </c>
      <c r="P1" s="28" t="s">
        <v>85</v>
      </c>
      <c r="Q1" s="28" t="s">
        <v>85</v>
      </c>
      <c r="R1" s="28" t="s">
        <v>85</v>
      </c>
    </row>
    <row r="2" spans="1:18">
      <c r="A2" s="5">
        <v>1</v>
      </c>
      <c r="B2" s="4">
        <v>30703</v>
      </c>
      <c r="C2" s="5" t="s">
        <v>40</v>
      </c>
      <c r="D2" s="6" t="s">
        <v>17</v>
      </c>
      <c r="E2" s="5" t="s">
        <v>7</v>
      </c>
      <c r="F2" s="10" t="s">
        <v>40</v>
      </c>
      <c r="G2" s="10"/>
      <c r="H2" s="10" t="s">
        <v>40</v>
      </c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>
      <c r="A3" s="5">
        <v>2</v>
      </c>
      <c r="B3" s="4">
        <v>30822</v>
      </c>
      <c r="C3" s="5" t="s">
        <v>26</v>
      </c>
      <c r="D3" s="6" t="s">
        <v>480</v>
      </c>
      <c r="E3" s="5" t="s">
        <v>28</v>
      </c>
      <c r="F3" s="10" t="s">
        <v>26</v>
      </c>
      <c r="G3" s="10"/>
      <c r="H3" s="10" t="s">
        <v>26</v>
      </c>
      <c r="I3" s="10" t="s">
        <v>9</v>
      </c>
      <c r="J3" s="12"/>
      <c r="K3" s="12"/>
      <c r="L3" s="12"/>
      <c r="M3" s="12"/>
      <c r="N3" s="12"/>
      <c r="O3" s="12"/>
      <c r="P3" s="12"/>
      <c r="Q3" s="12"/>
      <c r="R3" s="12"/>
    </row>
    <row r="4" spans="1:18">
      <c r="A4" s="5">
        <v>3</v>
      </c>
      <c r="B4" s="4">
        <v>30980</v>
      </c>
      <c r="C4" s="5" t="s">
        <v>16</v>
      </c>
      <c r="D4" s="6" t="s">
        <v>31</v>
      </c>
      <c r="E4" s="5" t="s">
        <v>7</v>
      </c>
      <c r="F4" s="10" t="s">
        <v>16</v>
      </c>
      <c r="G4" s="10"/>
      <c r="H4" s="10" t="s">
        <v>31</v>
      </c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18">
      <c r="A5" s="5">
        <v>4</v>
      </c>
      <c r="B5" s="4">
        <v>30996</v>
      </c>
      <c r="C5" s="5" t="s">
        <v>54</v>
      </c>
      <c r="D5" s="6" t="s">
        <v>87</v>
      </c>
      <c r="E5" s="5" t="s">
        <v>7</v>
      </c>
      <c r="F5" s="10" t="s">
        <v>54</v>
      </c>
      <c r="G5" s="12"/>
      <c r="H5" s="10" t="s">
        <v>54</v>
      </c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>
      <c r="A6" s="5">
        <v>5</v>
      </c>
      <c r="B6" s="4">
        <v>31390</v>
      </c>
      <c r="C6" s="5" t="s">
        <v>31</v>
      </c>
      <c r="D6" s="6" t="s">
        <v>49</v>
      </c>
      <c r="E6" s="5" t="s">
        <v>10</v>
      </c>
      <c r="F6" s="10" t="s">
        <v>31</v>
      </c>
      <c r="G6" s="10"/>
      <c r="H6" s="10" t="s">
        <v>31</v>
      </c>
      <c r="I6" s="10" t="s">
        <v>49</v>
      </c>
      <c r="J6" s="12"/>
      <c r="K6" s="12"/>
      <c r="L6" s="12"/>
      <c r="M6" s="12"/>
      <c r="N6" s="12"/>
      <c r="O6" s="12"/>
      <c r="P6" s="12"/>
      <c r="Q6" s="12"/>
      <c r="R6" s="12"/>
    </row>
    <row r="7" spans="1:18">
      <c r="A7" s="5">
        <v>6</v>
      </c>
      <c r="B7" s="4">
        <v>31401</v>
      </c>
      <c r="C7" s="5" t="s">
        <v>480</v>
      </c>
      <c r="D7" s="6" t="s">
        <v>17</v>
      </c>
      <c r="E7" s="5" t="s">
        <v>10</v>
      </c>
      <c r="F7" s="10" t="s">
        <v>9</v>
      </c>
      <c r="G7" s="10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spans="1:18">
      <c r="A8" s="5">
        <v>7</v>
      </c>
      <c r="B8" s="4">
        <v>32106</v>
      </c>
      <c r="C8" s="5" t="s">
        <v>480</v>
      </c>
      <c r="D8" s="6" t="s">
        <v>13</v>
      </c>
      <c r="E8" s="5" t="s">
        <v>7</v>
      </c>
      <c r="F8" s="10" t="s">
        <v>9</v>
      </c>
      <c r="G8" s="10"/>
      <c r="H8" s="10" t="s">
        <v>480</v>
      </c>
      <c r="I8" s="41" t="s">
        <v>13</v>
      </c>
      <c r="J8" s="12"/>
      <c r="K8" s="12"/>
      <c r="L8" s="12"/>
      <c r="M8" s="12"/>
      <c r="N8" s="12"/>
      <c r="O8" s="12"/>
      <c r="P8" s="12"/>
      <c r="Q8" s="12"/>
      <c r="R8" s="12"/>
    </row>
    <row r="9" spans="1:18">
      <c r="A9" s="5">
        <v>8</v>
      </c>
      <c r="B9" s="4">
        <v>32252</v>
      </c>
      <c r="C9" s="5" t="s">
        <v>6</v>
      </c>
      <c r="D9" s="6" t="s">
        <v>74</v>
      </c>
      <c r="E9" s="5" t="s">
        <v>7</v>
      </c>
      <c r="F9" s="10" t="s">
        <v>6</v>
      </c>
      <c r="G9" s="10"/>
      <c r="H9" s="10" t="s">
        <v>6</v>
      </c>
      <c r="I9" s="10" t="s">
        <v>74</v>
      </c>
      <c r="J9" s="12"/>
      <c r="K9" s="12"/>
      <c r="L9" s="12"/>
      <c r="M9" s="12"/>
      <c r="N9" s="12"/>
      <c r="O9" s="12"/>
      <c r="P9" s="12"/>
      <c r="Q9" s="12"/>
      <c r="R9" s="12"/>
    </row>
    <row r="10" spans="1:18">
      <c r="A10" s="5">
        <v>9</v>
      </c>
      <c r="B10" s="4">
        <v>32276</v>
      </c>
      <c r="C10" s="5" t="s">
        <v>46</v>
      </c>
      <c r="D10" s="6"/>
      <c r="E10" s="5" t="s">
        <v>81</v>
      </c>
      <c r="F10" s="10" t="s">
        <v>46</v>
      </c>
      <c r="G10" s="10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</row>
    <row r="11" spans="1:18">
      <c r="A11" s="5">
        <v>10</v>
      </c>
      <c r="B11" s="4">
        <v>32299</v>
      </c>
      <c r="C11" s="5" t="s">
        <v>40</v>
      </c>
      <c r="D11" s="6" t="s">
        <v>268</v>
      </c>
      <c r="E11" s="5" t="s">
        <v>5</v>
      </c>
      <c r="F11" s="10" t="s">
        <v>40</v>
      </c>
      <c r="G11" s="10"/>
      <c r="H11" s="10" t="s">
        <v>40</v>
      </c>
      <c r="I11" s="10" t="s">
        <v>23</v>
      </c>
      <c r="J11" s="10" t="s">
        <v>87</v>
      </c>
      <c r="K11" s="10" t="s">
        <v>269</v>
      </c>
      <c r="L11" s="10"/>
      <c r="M11" s="12"/>
      <c r="N11" s="12"/>
      <c r="O11" s="12"/>
      <c r="P11" s="12"/>
      <c r="Q11" s="12"/>
      <c r="R11" s="12"/>
    </row>
    <row r="12" spans="1:18">
      <c r="A12" s="5">
        <v>11</v>
      </c>
      <c r="B12" s="4">
        <v>32467</v>
      </c>
      <c r="C12" s="5" t="s">
        <v>26</v>
      </c>
      <c r="D12" s="5" t="s">
        <v>27</v>
      </c>
      <c r="E12" s="5" t="s">
        <v>28</v>
      </c>
      <c r="F12" s="10" t="s">
        <v>26</v>
      </c>
      <c r="G12" s="10"/>
      <c r="H12" s="10" t="s">
        <v>26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pans="1:18">
      <c r="A13" s="5">
        <v>12</v>
      </c>
      <c r="B13" s="4">
        <v>32549</v>
      </c>
      <c r="C13" s="5" t="s">
        <v>23</v>
      </c>
      <c r="D13" s="6" t="s">
        <v>75</v>
      </c>
      <c r="E13" s="5" t="s">
        <v>7</v>
      </c>
      <c r="F13" s="10" t="s">
        <v>23</v>
      </c>
      <c r="G13" s="10"/>
      <c r="H13" s="10" t="s">
        <v>23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spans="1:18">
      <c r="A14" s="5">
        <v>13</v>
      </c>
      <c r="B14" s="4">
        <v>32617</v>
      </c>
      <c r="C14" s="5" t="s">
        <v>27</v>
      </c>
      <c r="D14" s="6" t="s">
        <v>1267</v>
      </c>
      <c r="E14" s="5" t="s">
        <v>28</v>
      </c>
      <c r="F14" s="29" t="s">
        <v>27</v>
      </c>
      <c r="G14" s="29"/>
      <c r="H14" s="10" t="s">
        <v>27</v>
      </c>
      <c r="I14" s="10" t="s">
        <v>76</v>
      </c>
      <c r="J14" s="10" t="s">
        <v>258</v>
      </c>
      <c r="K14" s="12"/>
      <c r="L14" s="12"/>
      <c r="M14" s="12"/>
      <c r="N14" s="12"/>
      <c r="O14" s="12"/>
      <c r="P14" s="12"/>
      <c r="Q14" s="12"/>
      <c r="R14" s="12"/>
    </row>
    <row r="15" spans="1:18">
      <c r="A15" s="5">
        <v>14</v>
      </c>
      <c r="B15" s="4">
        <v>32721</v>
      </c>
      <c r="C15" s="5" t="s">
        <v>11</v>
      </c>
      <c r="D15" s="5" t="s">
        <v>259</v>
      </c>
      <c r="E15" s="5" t="s">
        <v>25</v>
      </c>
      <c r="F15" s="10" t="s">
        <v>11</v>
      </c>
      <c r="G15" s="10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18">
      <c r="A16" s="5">
        <v>15</v>
      </c>
      <c r="B16" s="4">
        <v>32724</v>
      </c>
      <c r="C16" s="5" t="s">
        <v>98</v>
      </c>
      <c r="D16" s="5"/>
      <c r="E16" s="5" t="s">
        <v>99</v>
      </c>
      <c r="F16" s="10" t="s">
        <v>98</v>
      </c>
      <c r="G16" s="10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>
      <c r="A17" s="5">
        <v>16</v>
      </c>
      <c r="B17" s="4">
        <v>32830</v>
      </c>
      <c r="C17" s="5" t="s">
        <v>4</v>
      </c>
      <c r="D17" s="5" t="s">
        <v>339</v>
      </c>
      <c r="E17" s="5" t="s">
        <v>5</v>
      </c>
      <c r="F17" s="10" t="s">
        <v>97</v>
      </c>
      <c r="G17" s="10"/>
      <c r="H17" s="10" t="s">
        <v>97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>
      <c r="A18" s="5">
        <v>17</v>
      </c>
      <c r="B18" s="4">
        <v>32895</v>
      </c>
      <c r="C18" s="5" t="s">
        <v>480</v>
      </c>
      <c r="D18" s="6" t="s">
        <v>34</v>
      </c>
      <c r="E18" s="5" t="s">
        <v>10</v>
      </c>
      <c r="F18" s="10" t="s">
        <v>9</v>
      </c>
      <c r="G18" s="10"/>
      <c r="H18" s="10" t="s">
        <v>165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>
      <c r="A19" s="5">
        <v>18</v>
      </c>
      <c r="B19" s="4">
        <v>33226</v>
      </c>
      <c r="C19" s="5" t="s">
        <v>18</v>
      </c>
      <c r="D19" s="6" t="s">
        <v>83</v>
      </c>
      <c r="E19" s="5" t="s">
        <v>7</v>
      </c>
      <c r="F19" s="10" t="s">
        <v>18</v>
      </c>
      <c r="G19" s="10"/>
      <c r="H19" s="10" t="s">
        <v>18</v>
      </c>
      <c r="I19" s="10" t="s">
        <v>83</v>
      </c>
      <c r="J19" s="12"/>
      <c r="K19" s="12"/>
      <c r="L19" s="12"/>
      <c r="M19" s="12"/>
      <c r="N19" s="12"/>
      <c r="O19" s="12"/>
      <c r="P19" s="12"/>
      <c r="Q19" s="12"/>
      <c r="R19" s="12"/>
    </row>
    <row r="20" spans="1:18">
      <c r="A20" s="5">
        <v>19</v>
      </c>
      <c r="B20" s="4">
        <v>33290</v>
      </c>
      <c r="C20" s="5" t="s">
        <v>19</v>
      </c>
      <c r="D20" s="5" t="s">
        <v>43</v>
      </c>
      <c r="E20" s="5" t="s">
        <v>25</v>
      </c>
      <c r="F20" s="10" t="s">
        <v>19</v>
      </c>
      <c r="G20" s="10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spans="1:18">
      <c r="A21" s="5">
        <v>20</v>
      </c>
      <c r="B21" s="4">
        <v>33432</v>
      </c>
      <c r="C21" s="5" t="s">
        <v>19</v>
      </c>
      <c r="D21" s="6" t="s">
        <v>103</v>
      </c>
      <c r="E21" s="5" t="s">
        <v>7</v>
      </c>
      <c r="F21" s="29" t="s">
        <v>19</v>
      </c>
      <c r="G21" s="29"/>
      <c r="H21" s="10" t="s">
        <v>19</v>
      </c>
      <c r="I21" s="10" t="s">
        <v>83</v>
      </c>
      <c r="J21" s="10" t="s">
        <v>27</v>
      </c>
      <c r="K21" s="10"/>
      <c r="L21" s="10"/>
      <c r="M21" s="12"/>
      <c r="N21" s="12"/>
      <c r="O21" s="12"/>
      <c r="P21" s="12"/>
      <c r="Q21" s="12"/>
      <c r="R21" s="12"/>
    </row>
    <row r="22" spans="1:18">
      <c r="A22" s="5">
        <v>21</v>
      </c>
      <c r="B22" s="4">
        <v>33451</v>
      </c>
      <c r="C22" s="5" t="s">
        <v>8</v>
      </c>
      <c r="D22" s="6"/>
      <c r="E22" s="5" t="s">
        <v>81</v>
      </c>
      <c r="F22" s="10" t="s">
        <v>8</v>
      </c>
      <c r="G22" s="10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>
      <c r="A23" s="5">
        <v>22</v>
      </c>
      <c r="B23" s="4">
        <v>33459</v>
      </c>
      <c r="C23" s="5" t="s">
        <v>31</v>
      </c>
      <c r="D23" s="5" t="s">
        <v>1617</v>
      </c>
      <c r="E23" s="5" t="s">
        <v>28</v>
      </c>
      <c r="F23" s="10" t="s">
        <v>31</v>
      </c>
      <c r="G23" s="10"/>
      <c r="H23" s="10" t="s">
        <v>261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>
      <c r="A24" s="5">
        <v>23</v>
      </c>
      <c r="B24" s="4">
        <v>33600</v>
      </c>
      <c r="C24" s="5" t="s">
        <v>13</v>
      </c>
      <c r="D24" s="5" t="s">
        <v>14</v>
      </c>
      <c r="E24" s="5" t="s">
        <v>15</v>
      </c>
      <c r="F24" s="10" t="s">
        <v>13</v>
      </c>
      <c r="G24" s="10"/>
      <c r="H24" s="10" t="s">
        <v>13</v>
      </c>
      <c r="I24" s="12"/>
      <c r="J24" s="12"/>
      <c r="K24" s="12"/>
      <c r="L24" s="12"/>
      <c r="M24" s="12"/>
      <c r="N24" s="12"/>
      <c r="O24" s="12"/>
      <c r="P24" s="12"/>
      <c r="Q24" s="12"/>
      <c r="R24" s="12"/>
    </row>
    <row r="25" spans="1:18">
      <c r="A25" s="5">
        <v>24</v>
      </c>
      <c r="B25" s="4">
        <v>33609</v>
      </c>
      <c r="C25" s="5" t="s">
        <v>26</v>
      </c>
      <c r="D25" s="6" t="s">
        <v>125</v>
      </c>
      <c r="E25" s="5" t="s">
        <v>28</v>
      </c>
      <c r="F25" s="10" t="s">
        <v>26</v>
      </c>
      <c r="G25" s="10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</row>
    <row r="26" spans="1:18">
      <c r="A26" s="5">
        <v>25</v>
      </c>
      <c r="B26" s="4">
        <v>33746</v>
      </c>
      <c r="C26" s="5" t="s">
        <v>11</v>
      </c>
      <c r="D26" s="5" t="s">
        <v>12</v>
      </c>
      <c r="E26" s="5" t="s">
        <v>10</v>
      </c>
      <c r="F26" s="10" t="s">
        <v>11</v>
      </c>
      <c r="G26" s="10"/>
      <c r="H26" s="10" t="s">
        <v>11</v>
      </c>
      <c r="I26" s="10" t="s">
        <v>12</v>
      </c>
      <c r="J26" s="12"/>
      <c r="K26" s="12"/>
      <c r="L26" s="12"/>
      <c r="M26" s="12"/>
      <c r="N26" s="12"/>
      <c r="O26" s="12"/>
      <c r="P26" s="12"/>
      <c r="Q26" s="12"/>
      <c r="R26" s="12"/>
    </row>
    <row r="27" spans="1:18">
      <c r="A27" s="5">
        <v>26</v>
      </c>
      <c r="B27" s="4">
        <v>33782</v>
      </c>
      <c r="C27" s="5" t="s">
        <v>20</v>
      </c>
      <c r="D27" s="5" t="s">
        <v>270</v>
      </c>
      <c r="E27" s="5" t="s">
        <v>271</v>
      </c>
      <c r="F27" s="12" t="s">
        <v>107</v>
      </c>
      <c r="G27" s="12"/>
      <c r="H27" s="10"/>
      <c r="I27" s="10"/>
      <c r="J27" s="12"/>
      <c r="K27" s="12"/>
      <c r="L27" s="12"/>
      <c r="M27" s="12"/>
      <c r="N27" s="12"/>
      <c r="O27" s="12"/>
      <c r="P27" s="12"/>
      <c r="Q27" s="12"/>
      <c r="R27" s="12"/>
    </row>
    <row r="28" spans="1:18">
      <c r="A28" s="5">
        <v>27</v>
      </c>
      <c r="B28" s="4">
        <v>33877</v>
      </c>
      <c r="C28" s="5" t="s">
        <v>24</v>
      </c>
      <c r="D28" s="6"/>
      <c r="E28" s="5" t="s">
        <v>25</v>
      </c>
      <c r="F28" s="10" t="s">
        <v>92</v>
      </c>
      <c r="G28" s="10"/>
      <c r="H28" s="10" t="s">
        <v>92</v>
      </c>
      <c r="I28" s="12"/>
      <c r="J28" s="12"/>
      <c r="K28" s="12"/>
      <c r="L28" s="12"/>
      <c r="M28" s="12"/>
      <c r="N28" s="12"/>
      <c r="O28" s="12"/>
      <c r="P28" s="12"/>
      <c r="Q28" s="12"/>
      <c r="R28" s="12"/>
    </row>
    <row r="29" spans="1:18">
      <c r="A29" s="5">
        <v>28</v>
      </c>
      <c r="B29" s="4">
        <v>33939</v>
      </c>
      <c r="C29" s="5" t="s">
        <v>29</v>
      </c>
      <c r="D29" s="5" t="s">
        <v>30</v>
      </c>
      <c r="E29" s="5" t="s">
        <v>90</v>
      </c>
      <c r="F29" s="10" t="s">
        <v>29</v>
      </c>
      <c r="G29" s="10"/>
      <c r="H29" s="12" t="s">
        <v>91</v>
      </c>
      <c r="I29" s="12" t="s">
        <v>91</v>
      </c>
      <c r="J29" s="12"/>
      <c r="K29" s="12"/>
      <c r="L29" s="12"/>
      <c r="M29" s="12"/>
      <c r="N29" s="12"/>
      <c r="O29" s="12"/>
      <c r="P29" s="12"/>
      <c r="Q29" s="12"/>
      <c r="R29" s="12"/>
    </row>
    <row r="30" spans="1:18">
      <c r="A30" s="5">
        <v>29</v>
      </c>
      <c r="B30" s="4">
        <v>34019</v>
      </c>
      <c r="C30" s="5" t="s">
        <v>23</v>
      </c>
      <c r="D30" s="6"/>
      <c r="E30" s="5" t="s">
        <v>10</v>
      </c>
      <c r="F30" s="10" t="s">
        <v>23</v>
      </c>
      <c r="G30" s="10"/>
      <c r="H30" s="10" t="s">
        <v>23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</row>
    <row r="31" spans="1:18">
      <c r="A31" s="5">
        <v>30</v>
      </c>
      <c r="B31" s="4">
        <v>34369</v>
      </c>
      <c r="C31" s="5" t="s">
        <v>20</v>
      </c>
      <c r="D31" s="6"/>
      <c r="E31" s="5" t="s">
        <v>90</v>
      </c>
      <c r="F31" s="10" t="s">
        <v>94</v>
      </c>
      <c r="G31" s="10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1:18">
      <c r="A32" s="5">
        <v>31</v>
      </c>
      <c r="B32" s="4">
        <v>34489</v>
      </c>
      <c r="C32" s="5" t="s">
        <v>20</v>
      </c>
      <c r="D32" s="6"/>
      <c r="E32" s="5" t="s">
        <v>90</v>
      </c>
      <c r="F32" s="10" t="s">
        <v>94</v>
      </c>
      <c r="G32" s="10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</row>
    <row r="33" spans="1:18">
      <c r="A33" s="5">
        <v>32</v>
      </c>
      <c r="B33" s="4">
        <v>34634</v>
      </c>
      <c r="C33" s="5" t="s">
        <v>20</v>
      </c>
      <c r="D33" s="6"/>
      <c r="E33" s="5" t="s">
        <v>90</v>
      </c>
      <c r="F33" s="10" t="s">
        <v>94</v>
      </c>
      <c r="G33" s="10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</row>
    <row r="34" spans="1:18">
      <c r="A34" s="5">
        <v>33</v>
      </c>
      <c r="B34" s="4">
        <v>34796</v>
      </c>
      <c r="C34" s="5" t="s">
        <v>33</v>
      </c>
      <c r="D34" s="5" t="s">
        <v>24</v>
      </c>
      <c r="E34" s="5" t="s">
        <v>5</v>
      </c>
      <c r="F34" s="10" t="s">
        <v>95</v>
      </c>
      <c r="G34" s="10"/>
      <c r="H34" s="10" t="s">
        <v>95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>
      <c r="A35" s="5">
        <v>34</v>
      </c>
      <c r="B35" s="4">
        <v>34882</v>
      </c>
      <c r="C35" s="5" t="s">
        <v>20</v>
      </c>
      <c r="D35" s="6"/>
      <c r="E35" s="5" t="s">
        <v>22</v>
      </c>
      <c r="F35" s="10" t="s">
        <v>94</v>
      </c>
      <c r="G35" s="10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</row>
    <row r="36" spans="1:18">
      <c r="A36" s="5">
        <v>35</v>
      </c>
      <c r="B36" s="4">
        <v>35271</v>
      </c>
      <c r="C36" s="5" t="s">
        <v>140</v>
      </c>
      <c r="D36" s="6"/>
      <c r="E36" s="5" t="s">
        <v>44</v>
      </c>
      <c r="F36" s="10" t="s">
        <v>140</v>
      </c>
      <c r="G36" s="10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</row>
    <row r="37" spans="1:18">
      <c r="A37" s="5">
        <v>36</v>
      </c>
      <c r="B37" s="4">
        <v>35316</v>
      </c>
      <c r="C37" s="5" t="s">
        <v>36</v>
      </c>
      <c r="D37" s="5" t="s">
        <v>37</v>
      </c>
      <c r="E37" s="5" t="s">
        <v>28</v>
      </c>
      <c r="F37" s="10" t="s">
        <v>36</v>
      </c>
      <c r="G37" s="10"/>
      <c r="H37" s="12" t="s">
        <v>91</v>
      </c>
      <c r="I37" s="12" t="s">
        <v>91</v>
      </c>
      <c r="J37" s="12"/>
      <c r="K37" s="12"/>
      <c r="L37" s="12"/>
      <c r="M37" s="12"/>
      <c r="N37" s="12"/>
      <c r="O37" s="12"/>
      <c r="P37" s="12"/>
      <c r="Q37" s="12"/>
      <c r="R37" s="12"/>
    </row>
    <row r="38" spans="1:18">
      <c r="A38" s="5">
        <v>37</v>
      </c>
      <c r="B38" s="4">
        <v>35979</v>
      </c>
      <c r="C38" s="5" t="s">
        <v>20</v>
      </c>
      <c r="D38" s="6" t="s">
        <v>21</v>
      </c>
      <c r="E38" s="5" t="s">
        <v>22</v>
      </c>
      <c r="F38" s="10" t="s">
        <v>94</v>
      </c>
      <c r="G38" s="10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</row>
    <row r="39" spans="1:18">
      <c r="A39" s="5">
        <v>38</v>
      </c>
      <c r="B39" s="4">
        <v>36076</v>
      </c>
      <c r="C39" s="5" t="s">
        <v>52</v>
      </c>
      <c r="D39" s="6"/>
      <c r="E39" s="5" t="s">
        <v>51</v>
      </c>
      <c r="F39" s="12" t="s">
        <v>107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</row>
    <row r="40" spans="1:18">
      <c r="A40" s="5">
        <v>39</v>
      </c>
      <c r="B40" s="4">
        <v>36530</v>
      </c>
      <c r="C40" s="5" t="s">
        <v>45</v>
      </c>
      <c r="D40" s="6"/>
      <c r="E40" s="5" t="s">
        <v>44</v>
      </c>
      <c r="F40" s="10" t="s">
        <v>45</v>
      </c>
      <c r="G40" s="10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</row>
    <row r="41" spans="1:18">
      <c r="A41" s="5">
        <v>40</v>
      </c>
      <c r="B41" s="4">
        <v>36565</v>
      </c>
      <c r="C41" s="5" t="s">
        <v>38</v>
      </c>
      <c r="D41" s="6"/>
      <c r="E41" s="5" t="s">
        <v>39</v>
      </c>
      <c r="F41" s="10" t="s">
        <v>38</v>
      </c>
      <c r="G41" s="10"/>
      <c r="H41" s="12" t="s">
        <v>91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</row>
    <row r="42" spans="1:18">
      <c r="A42" s="5">
        <v>41</v>
      </c>
      <c r="B42" s="4">
        <v>36574</v>
      </c>
      <c r="C42" s="5" t="s">
        <v>41</v>
      </c>
      <c r="D42" s="6"/>
      <c r="E42" s="5" t="s">
        <v>7</v>
      </c>
      <c r="F42" s="10" t="s">
        <v>41</v>
      </c>
      <c r="G42" s="10"/>
      <c r="H42" s="12" t="s">
        <v>91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</row>
    <row r="43" spans="1:18">
      <c r="A43" s="5">
        <v>42</v>
      </c>
      <c r="B43" s="4">
        <v>36797</v>
      </c>
      <c r="C43" s="5" t="s">
        <v>47</v>
      </c>
      <c r="D43" s="6"/>
      <c r="E43" s="5" t="s">
        <v>57</v>
      </c>
      <c r="F43" s="10" t="s">
        <v>47</v>
      </c>
      <c r="G43" s="10"/>
      <c r="H43" s="12" t="s">
        <v>91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</row>
    <row r="44" spans="1:18">
      <c r="A44" s="5">
        <v>43</v>
      </c>
      <c r="B44" s="4">
        <v>36809</v>
      </c>
      <c r="C44" s="5" t="s">
        <v>50</v>
      </c>
      <c r="D44" s="6"/>
      <c r="E44" s="5" t="s">
        <v>51</v>
      </c>
      <c r="F44" s="10" t="s">
        <v>50</v>
      </c>
      <c r="G44" s="10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</row>
    <row r="45" spans="1:18">
      <c r="A45" s="5">
        <v>44</v>
      </c>
      <c r="B45" s="4">
        <v>36981</v>
      </c>
      <c r="C45" s="5" t="s">
        <v>34</v>
      </c>
      <c r="D45" s="6"/>
      <c r="E45" s="5" t="s">
        <v>81</v>
      </c>
      <c r="F45" s="10" t="s">
        <v>34</v>
      </c>
      <c r="G45" s="10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</row>
    <row r="46" spans="1:18">
      <c r="A46" s="5">
        <v>45</v>
      </c>
      <c r="B46" s="4">
        <v>37022</v>
      </c>
      <c r="C46" s="5" t="s">
        <v>60</v>
      </c>
      <c r="D46" s="6"/>
      <c r="E46" s="5" t="s">
        <v>39</v>
      </c>
      <c r="F46" s="10" t="s">
        <v>83</v>
      </c>
      <c r="G46" s="10"/>
      <c r="H46" s="10" t="s">
        <v>83</v>
      </c>
      <c r="I46" s="12"/>
      <c r="J46" s="12"/>
      <c r="K46" s="12"/>
      <c r="L46" s="12"/>
      <c r="M46" s="12"/>
      <c r="N46" s="12"/>
      <c r="O46" s="12"/>
      <c r="P46" s="12"/>
      <c r="Q46" s="12"/>
      <c r="R46" s="12"/>
    </row>
    <row r="47" spans="1:18">
      <c r="A47" s="5">
        <v>46</v>
      </c>
      <c r="B47" s="4">
        <v>37095</v>
      </c>
      <c r="C47" s="5" t="s">
        <v>2</v>
      </c>
      <c r="D47" s="6"/>
      <c r="E47" s="5" t="s">
        <v>3</v>
      </c>
      <c r="F47" s="10" t="s">
        <v>93</v>
      </c>
      <c r="G47" s="10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</row>
    <row r="48" spans="1:18">
      <c r="A48" s="5">
        <v>47</v>
      </c>
      <c r="B48" s="4">
        <v>37204</v>
      </c>
      <c r="C48" s="5" t="s">
        <v>20</v>
      </c>
      <c r="D48" s="6"/>
      <c r="E48" s="5" t="s">
        <v>22</v>
      </c>
      <c r="F48" s="10" t="s">
        <v>94</v>
      </c>
      <c r="G48" s="10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</row>
    <row r="49" spans="1:18">
      <c r="A49" s="5">
        <v>48</v>
      </c>
      <c r="B49" s="4">
        <v>37388</v>
      </c>
      <c r="C49" s="5" t="s">
        <v>19</v>
      </c>
      <c r="D49" s="6"/>
      <c r="E49" s="5" t="s">
        <v>22</v>
      </c>
      <c r="F49" s="10" t="s">
        <v>19</v>
      </c>
      <c r="G49" s="10"/>
      <c r="H49" s="10" t="s">
        <v>19</v>
      </c>
      <c r="I49" s="12"/>
      <c r="J49" s="12"/>
      <c r="K49" s="12"/>
      <c r="L49" s="12"/>
      <c r="M49" s="12"/>
      <c r="N49" s="12"/>
      <c r="O49" s="12"/>
      <c r="P49" s="12"/>
      <c r="Q49" s="12"/>
      <c r="R49" s="12"/>
    </row>
    <row r="50" spans="1:18">
      <c r="A50" s="5">
        <v>49</v>
      </c>
      <c r="B50" s="4">
        <v>37392</v>
      </c>
      <c r="C50" s="5" t="s">
        <v>59</v>
      </c>
      <c r="D50" s="6"/>
      <c r="E50" s="5" t="s">
        <v>44</v>
      </c>
      <c r="F50" s="12" t="s">
        <v>107</v>
      </c>
      <c r="G50" s="12"/>
      <c r="H50" s="10" t="s">
        <v>59</v>
      </c>
      <c r="I50" s="12"/>
      <c r="J50" s="12"/>
      <c r="K50" s="12"/>
      <c r="L50" s="12"/>
      <c r="M50" s="12"/>
      <c r="N50" s="12"/>
      <c r="O50" s="12"/>
      <c r="P50" s="12"/>
      <c r="Q50" s="12"/>
      <c r="R50" s="12"/>
    </row>
    <row r="51" spans="1:18">
      <c r="A51" s="5">
        <v>50</v>
      </c>
      <c r="B51" s="4">
        <v>37394</v>
      </c>
      <c r="C51" s="5" t="s">
        <v>100</v>
      </c>
      <c r="D51" s="6"/>
      <c r="E51" s="5" t="s">
        <v>101</v>
      </c>
      <c r="F51" s="10" t="s">
        <v>100</v>
      </c>
      <c r="G51" s="10"/>
      <c r="H51" s="10"/>
      <c r="I51" s="12"/>
      <c r="J51" s="12"/>
      <c r="K51" s="12"/>
      <c r="L51" s="12"/>
      <c r="M51" s="12"/>
      <c r="N51" s="12"/>
      <c r="O51" s="12"/>
      <c r="P51" s="12"/>
      <c r="Q51" s="12"/>
      <c r="R51" s="12"/>
    </row>
    <row r="52" spans="1:18">
      <c r="A52" s="5">
        <v>51</v>
      </c>
      <c r="B52" s="4">
        <v>37435</v>
      </c>
      <c r="C52" s="5" t="s">
        <v>20</v>
      </c>
      <c r="D52" s="6"/>
      <c r="E52" s="5" t="s">
        <v>22</v>
      </c>
      <c r="F52" s="10" t="s">
        <v>94</v>
      </c>
      <c r="G52" s="10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</row>
    <row r="53" spans="1:18">
      <c r="A53" s="5">
        <v>52</v>
      </c>
      <c r="B53" s="4">
        <v>37539</v>
      </c>
      <c r="C53" s="5" t="s">
        <v>42</v>
      </c>
      <c r="D53" s="6"/>
      <c r="E53" s="5" t="s">
        <v>3</v>
      </c>
      <c r="F53" s="10" t="s">
        <v>42</v>
      </c>
      <c r="G53" s="10"/>
      <c r="H53" s="10" t="s">
        <v>42</v>
      </c>
      <c r="I53" s="12"/>
      <c r="J53" s="12"/>
      <c r="K53" s="12"/>
      <c r="L53" s="12"/>
      <c r="M53" s="12"/>
      <c r="N53" s="12"/>
      <c r="O53" s="12"/>
      <c r="P53" s="12"/>
      <c r="Q53" s="12"/>
      <c r="R53" s="12"/>
    </row>
    <row r="54" spans="1:18">
      <c r="A54" s="5">
        <v>53</v>
      </c>
      <c r="B54" s="4">
        <v>37553</v>
      </c>
      <c r="C54" s="5" t="s">
        <v>41</v>
      </c>
      <c r="D54" s="5" t="s">
        <v>48</v>
      </c>
      <c r="E54" s="5" t="s">
        <v>3</v>
      </c>
      <c r="F54" s="10" t="s">
        <v>41</v>
      </c>
      <c r="G54" s="10"/>
      <c r="H54" s="10" t="s">
        <v>41</v>
      </c>
      <c r="I54" s="12"/>
      <c r="J54" s="12"/>
      <c r="K54" s="12"/>
      <c r="L54" s="12"/>
      <c r="M54" s="12"/>
      <c r="N54" s="12"/>
      <c r="O54" s="12"/>
      <c r="P54" s="12"/>
      <c r="Q54" s="12"/>
      <c r="R54" s="12"/>
    </row>
    <row r="55" spans="1:18">
      <c r="A55" s="5">
        <v>54</v>
      </c>
      <c r="B55" s="4">
        <v>37724</v>
      </c>
      <c r="C55" s="5" t="s">
        <v>62</v>
      </c>
      <c r="D55" s="6"/>
      <c r="E55" s="5" t="s">
        <v>3</v>
      </c>
      <c r="F55" s="10" t="s">
        <v>62</v>
      </c>
      <c r="G55" s="10"/>
      <c r="H55" s="10" t="s">
        <v>62</v>
      </c>
      <c r="I55" s="12"/>
      <c r="J55" s="12"/>
      <c r="K55" s="12"/>
      <c r="L55" s="12"/>
      <c r="M55" s="12"/>
      <c r="N55" s="12"/>
      <c r="O55" s="12"/>
      <c r="P55" s="12"/>
      <c r="Q55" s="12"/>
      <c r="R55" s="12"/>
    </row>
    <row r="56" spans="1:18">
      <c r="A56" s="5">
        <v>55</v>
      </c>
      <c r="B56" s="4">
        <v>37785</v>
      </c>
      <c r="C56" s="5" t="s">
        <v>20</v>
      </c>
      <c r="D56" s="6"/>
      <c r="E56" s="5" t="s">
        <v>22</v>
      </c>
      <c r="F56" s="10" t="s">
        <v>94</v>
      </c>
      <c r="G56" s="10"/>
      <c r="H56" s="12"/>
      <c r="I56" s="12"/>
      <c r="J56" s="12"/>
      <c r="K56" s="12"/>
      <c r="L56" s="12"/>
      <c r="M56" s="29" t="s">
        <v>94</v>
      </c>
      <c r="N56" s="12"/>
      <c r="O56" s="12"/>
      <c r="P56" s="12"/>
      <c r="Q56" s="12"/>
      <c r="R56" s="12"/>
    </row>
    <row r="57" spans="1:18">
      <c r="A57" s="5">
        <v>56</v>
      </c>
      <c r="B57" s="4">
        <v>37930</v>
      </c>
      <c r="C57" s="5" t="s">
        <v>55</v>
      </c>
      <c r="D57" s="6" t="s">
        <v>56</v>
      </c>
      <c r="E57" s="5" t="s">
        <v>22</v>
      </c>
      <c r="F57" s="10" t="s">
        <v>55</v>
      </c>
      <c r="G57" s="10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>
      <c r="A58" s="5">
        <v>57</v>
      </c>
      <c r="B58" s="4">
        <v>37950</v>
      </c>
      <c r="C58" s="5" t="s">
        <v>20</v>
      </c>
      <c r="D58" s="6"/>
      <c r="E58" s="5" t="s">
        <v>57</v>
      </c>
      <c r="F58" s="13" t="s">
        <v>94</v>
      </c>
      <c r="G58" s="13"/>
      <c r="H58" s="12"/>
      <c r="I58" s="12"/>
      <c r="J58" s="12"/>
      <c r="K58" s="12"/>
      <c r="L58" s="12"/>
      <c r="M58" s="29" t="s">
        <v>94</v>
      </c>
      <c r="N58" s="12"/>
      <c r="O58" s="12"/>
      <c r="P58" s="12"/>
      <c r="Q58" s="12"/>
      <c r="R58" s="12"/>
    </row>
    <row r="59" spans="1:18">
      <c r="A59" s="5">
        <v>58</v>
      </c>
      <c r="B59" s="4">
        <v>38318</v>
      </c>
      <c r="C59" s="5" t="s">
        <v>20</v>
      </c>
      <c r="D59" s="6"/>
      <c r="E59" s="5" t="s">
        <v>22</v>
      </c>
      <c r="F59" s="12" t="s">
        <v>107</v>
      </c>
      <c r="G59" s="12"/>
      <c r="H59" s="12"/>
      <c r="I59" s="12"/>
      <c r="J59" s="12"/>
      <c r="K59" s="12"/>
      <c r="L59" s="12"/>
      <c r="M59" s="29" t="s">
        <v>94</v>
      </c>
      <c r="N59" s="12"/>
      <c r="O59" s="12"/>
      <c r="P59" s="12"/>
      <c r="Q59" s="12"/>
      <c r="R59" s="12"/>
    </row>
    <row r="60" spans="1:18">
      <c r="A60" s="5">
        <v>59</v>
      </c>
      <c r="B60" s="4">
        <v>38451</v>
      </c>
      <c r="C60" s="5" t="s">
        <v>58</v>
      </c>
      <c r="D60" s="6"/>
      <c r="E60" s="5" t="s">
        <v>51</v>
      </c>
      <c r="F60" s="10" t="s">
        <v>58</v>
      </c>
      <c r="G60" s="10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</row>
    <row r="61" spans="1:18">
      <c r="A61" s="5">
        <v>60</v>
      </c>
      <c r="B61" s="4">
        <v>38598</v>
      </c>
      <c r="C61" s="5" t="s">
        <v>61</v>
      </c>
      <c r="D61" s="6" t="s">
        <v>262</v>
      </c>
      <c r="E61" s="5" t="s">
        <v>81</v>
      </c>
      <c r="F61" s="10" t="s">
        <v>61</v>
      </c>
      <c r="G61" s="10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</row>
    <row r="62" spans="1:18">
      <c r="A62" s="5">
        <v>61</v>
      </c>
      <c r="B62" s="4">
        <v>38696</v>
      </c>
      <c r="C62" s="5" t="s">
        <v>20</v>
      </c>
      <c r="D62" s="6"/>
      <c r="E62" s="5" t="s">
        <v>81</v>
      </c>
      <c r="F62" s="10" t="s">
        <v>94</v>
      </c>
      <c r="G62" s="10"/>
      <c r="H62" s="12"/>
      <c r="I62" s="12"/>
      <c r="J62" s="12"/>
      <c r="K62" s="12"/>
      <c r="L62" s="12"/>
      <c r="M62" s="29" t="s">
        <v>94</v>
      </c>
      <c r="N62" s="12"/>
      <c r="O62" s="12"/>
      <c r="P62" s="12"/>
      <c r="Q62" s="12"/>
      <c r="R62" s="12"/>
    </row>
    <row r="63" spans="1:18">
      <c r="A63" s="5">
        <v>62</v>
      </c>
      <c r="B63" s="4">
        <v>38759</v>
      </c>
      <c r="C63" s="5" t="s">
        <v>48</v>
      </c>
      <c r="D63" s="6"/>
      <c r="E63" s="5" t="s">
        <v>81</v>
      </c>
      <c r="F63" s="12" t="s">
        <v>107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</row>
    <row r="64" spans="1:18">
      <c r="A64" s="5">
        <v>63</v>
      </c>
      <c r="B64" s="4">
        <v>38944</v>
      </c>
      <c r="C64" s="5" t="s">
        <v>63</v>
      </c>
      <c r="D64" s="6"/>
      <c r="E64" s="5" t="s">
        <v>81</v>
      </c>
      <c r="F64" s="10" t="s">
        <v>63</v>
      </c>
      <c r="G64" s="10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</row>
    <row r="65" spans="1:18">
      <c r="A65" s="5">
        <v>64</v>
      </c>
      <c r="B65" s="4">
        <v>39045</v>
      </c>
      <c r="C65" s="5" t="s">
        <v>20</v>
      </c>
      <c r="D65" s="6"/>
      <c r="E65" s="5" t="s">
        <v>39</v>
      </c>
      <c r="F65" s="10" t="s">
        <v>94</v>
      </c>
      <c r="G65" s="10"/>
      <c r="H65" s="12"/>
      <c r="I65" s="12"/>
      <c r="J65" s="12"/>
      <c r="K65" s="12"/>
      <c r="L65" s="12"/>
      <c r="M65" s="29" t="s">
        <v>94</v>
      </c>
      <c r="N65" s="12"/>
      <c r="O65" s="12"/>
      <c r="P65" s="12"/>
      <c r="Q65" s="12"/>
      <c r="R65" s="12"/>
    </row>
    <row r="66" spans="1:18">
      <c r="A66" s="5">
        <v>65</v>
      </c>
      <c r="B66" s="4">
        <v>39760</v>
      </c>
      <c r="C66" s="5" t="s">
        <v>64</v>
      </c>
      <c r="D66" s="6"/>
      <c r="E66" s="5" t="s">
        <v>65</v>
      </c>
      <c r="F66" s="10" t="s">
        <v>64</v>
      </c>
      <c r="G66" s="10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>
      <c r="A67" s="5">
        <v>66</v>
      </c>
      <c r="B67" s="4">
        <v>39766</v>
      </c>
      <c r="C67" s="5" t="s">
        <v>20</v>
      </c>
      <c r="D67" s="6"/>
      <c r="E67" s="5" t="s">
        <v>81</v>
      </c>
      <c r="F67" s="10" t="s">
        <v>94</v>
      </c>
      <c r="G67" s="10"/>
      <c r="H67" s="12"/>
      <c r="I67" s="12"/>
      <c r="J67" s="12"/>
      <c r="K67" s="12"/>
      <c r="L67" s="12"/>
      <c r="M67" s="29" t="s">
        <v>94</v>
      </c>
      <c r="N67" s="12"/>
      <c r="O67" s="12"/>
      <c r="P67" s="12"/>
      <c r="Q67" s="12"/>
      <c r="R67" s="12"/>
    </row>
    <row r="68" spans="1:18">
      <c r="A68" s="5">
        <v>67</v>
      </c>
      <c r="B68" s="4">
        <v>40089</v>
      </c>
      <c r="C68" s="5" t="s">
        <v>23</v>
      </c>
      <c r="D68" s="6" t="s">
        <v>70</v>
      </c>
      <c r="E68" s="5" t="s">
        <v>69</v>
      </c>
      <c r="F68" s="10" t="s">
        <v>23</v>
      </c>
      <c r="G68" s="10"/>
      <c r="H68" s="10" t="s">
        <v>23</v>
      </c>
      <c r="I68" s="10" t="s">
        <v>70</v>
      </c>
      <c r="J68" s="12"/>
      <c r="K68" s="12"/>
      <c r="L68" s="12"/>
      <c r="M68" s="12"/>
      <c r="N68" s="12"/>
      <c r="O68" s="12"/>
      <c r="P68" s="12"/>
      <c r="Q68" s="12"/>
      <c r="R68" s="12"/>
    </row>
    <row r="69" spans="1:18">
      <c r="A69" s="5">
        <v>68</v>
      </c>
      <c r="B69" s="4">
        <v>40110</v>
      </c>
      <c r="C69" s="5" t="s">
        <v>20</v>
      </c>
      <c r="D69" s="6"/>
      <c r="E69" s="5" t="s">
        <v>89</v>
      </c>
      <c r="F69" s="12" t="s">
        <v>107</v>
      </c>
      <c r="G69" s="12"/>
      <c r="H69" s="12"/>
      <c r="I69" s="12"/>
      <c r="J69" s="12"/>
      <c r="K69" s="12"/>
      <c r="L69" s="12"/>
      <c r="M69" s="29" t="s">
        <v>94</v>
      </c>
      <c r="N69" s="12"/>
      <c r="O69" s="12"/>
      <c r="P69" s="12"/>
      <c r="Q69" s="12"/>
      <c r="R69" s="12"/>
    </row>
    <row r="70" spans="1:18">
      <c r="A70" s="5">
        <v>69</v>
      </c>
      <c r="B70" s="4">
        <v>40123</v>
      </c>
      <c r="C70" s="5" t="s">
        <v>20</v>
      </c>
      <c r="D70" s="6"/>
      <c r="E70" s="5" t="s">
        <v>90</v>
      </c>
      <c r="F70" s="12" t="s">
        <v>107</v>
      </c>
      <c r="G70" s="12"/>
      <c r="H70" s="12"/>
      <c r="I70" s="12"/>
      <c r="J70" s="12"/>
      <c r="K70" s="12"/>
      <c r="L70" s="12"/>
      <c r="M70" s="29" t="s">
        <v>94</v>
      </c>
      <c r="N70" s="12"/>
      <c r="O70" s="12"/>
      <c r="P70" s="12"/>
      <c r="Q70" s="12"/>
      <c r="R70" s="12"/>
    </row>
    <row r="71" spans="1:18">
      <c r="A71" s="5">
        <v>70</v>
      </c>
      <c r="B71" s="4">
        <v>40271</v>
      </c>
      <c r="C71" s="5" t="s">
        <v>105</v>
      </c>
      <c r="D71" s="6"/>
      <c r="E71" s="5" t="s">
        <v>44</v>
      </c>
      <c r="F71" s="10" t="s">
        <v>106</v>
      </c>
      <c r="G71" s="10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</row>
    <row r="72" spans="1:18">
      <c r="A72" s="5">
        <v>71</v>
      </c>
      <c r="B72" s="4">
        <v>40275</v>
      </c>
      <c r="C72" s="5" t="s">
        <v>135</v>
      </c>
      <c r="D72" s="6"/>
      <c r="E72" s="5" t="s">
        <v>73</v>
      </c>
      <c r="F72" s="12" t="s">
        <v>107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</row>
    <row r="73" spans="1:18">
      <c r="A73" s="5">
        <v>72</v>
      </c>
      <c r="B73" s="4">
        <v>40426</v>
      </c>
      <c r="C73" s="5" t="s">
        <v>139</v>
      </c>
      <c r="D73" s="6"/>
      <c r="E73" s="5" t="s">
        <v>73</v>
      </c>
      <c r="F73" s="12" t="s">
        <v>107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</row>
    <row r="74" spans="1:18">
      <c r="A74" s="5">
        <v>73</v>
      </c>
      <c r="B74" s="4">
        <v>40453</v>
      </c>
      <c r="C74" s="5" t="s">
        <v>19</v>
      </c>
      <c r="D74" s="6" t="s">
        <v>66</v>
      </c>
      <c r="E74" s="5" t="s">
        <v>553</v>
      </c>
      <c r="F74" s="10" t="s">
        <v>19</v>
      </c>
      <c r="G74" s="10"/>
      <c r="H74" s="10" t="s">
        <v>19</v>
      </c>
      <c r="I74" s="10" t="s">
        <v>83</v>
      </c>
      <c r="J74" s="10" t="s">
        <v>27</v>
      </c>
      <c r="K74" s="10"/>
      <c r="L74" s="10"/>
      <c r="M74" s="29" t="s">
        <v>19</v>
      </c>
      <c r="N74" s="10"/>
      <c r="O74" s="10"/>
      <c r="P74" s="10"/>
      <c r="Q74" s="10"/>
      <c r="R74" s="10"/>
    </row>
    <row r="75" spans="1:18">
      <c r="A75" s="5">
        <v>74</v>
      </c>
      <c r="B75" s="4">
        <v>40498</v>
      </c>
      <c r="C75" s="5" t="s">
        <v>67</v>
      </c>
      <c r="D75" s="6"/>
      <c r="E75" s="5" t="s">
        <v>69</v>
      </c>
      <c r="F75" s="10" t="s">
        <v>96</v>
      </c>
      <c r="G75" s="10"/>
      <c r="H75" s="10" t="s">
        <v>96</v>
      </c>
      <c r="I75" s="10"/>
      <c r="J75" s="12"/>
      <c r="K75" s="12"/>
      <c r="L75" s="12"/>
      <c r="M75" s="29" t="s">
        <v>96</v>
      </c>
      <c r="N75" s="12"/>
      <c r="O75" s="12"/>
      <c r="P75" s="12"/>
      <c r="Q75" s="12"/>
      <c r="R75" s="12"/>
    </row>
    <row r="76" spans="1:18">
      <c r="A76" s="5">
        <v>75</v>
      </c>
      <c r="B76" s="4">
        <v>40509</v>
      </c>
      <c r="C76" s="5" t="s">
        <v>20</v>
      </c>
      <c r="D76" s="6"/>
      <c r="E76" s="5" t="s">
        <v>104</v>
      </c>
      <c r="F76" s="10" t="s">
        <v>94</v>
      </c>
      <c r="G76" s="10"/>
      <c r="H76" s="12"/>
      <c r="I76" s="12"/>
      <c r="J76" s="12"/>
      <c r="K76" s="12"/>
      <c r="L76" s="12"/>
      <c r="M76" s="29" t="s">
        <v>94</v>
      </c>
      <c r="N76" s="12"/>
      <c r="O76" s="12"/>
      <c r="P76" s="12"/>
      <c r="Q76" s="12"/>
      <c r="R76" s="12"/>
    </row>
    <row r="77" spans="1:18">
      <c r="A77" s="5">
        <v>76</v>
      </c>
      <c r="B77" s="4">
        <v>40594</v>
      </c>
      <c r="C77" s="5" t="s">
        <v>72</v>
      </c>
      <c r="D77" s="6"/>
      <c r="E77" s="5" t="s">
        <v>73</v>
      </c>
      <c r="F77" s="12" t="s">
        <v>107</v>
      </c>
      <c r="G77" s="12"/>
      <c r="H77" s="10" t="s">
        <v>72</v>
      </c>
      <c r="I77" s="12"/>
      <c r="J77" s="12"/>
      <c r="K77" s="12"/>
      <c r="L77" s="12"/>
      <c r="M77" s="29" t="s">
        <v>72</v>
      </c>
      <c r="N77" s="12"/>
      <c r="O77" s="12"/>
      <c r="P77" s="12"/>
      <c r="Q77" s="12"/>
      <c r="R77" s="12"/>
    </row>
    <row r="78" spans="1:18">
      <c r="A78" s="5">
        <v>77</v>
      </c>
      <c r="B78" s="4">
        <v>40650</v>
      </c>
      <c r="C78" s="5" t="s">
        <v>68</v>
      </c>
      <c r="D78" s="6"/>
      <c r="E78" s="5" t="s">
        <v>69</v>
      </c>
      <c r="F78" s="10" t="s">
        <v>68</v>
      </c>
      <c r="G78" s="10"/>
      <c r="H78" s="10" t="s">
        <v>68</v>
      </c>
      <c r="I78" s="12"/>
      <c r="J78" s="12"/>
      <c r="K78" s="12"/>
      <c r="L78" s="12"/>
      <c r="M78" s="29" t="s">
        <v>68</v>
      </c>
      <c r="N78" s="12"/>
      <c r="O78" s="12"/>
      <c r="P78" s="12"/>
      <c r="Q78" s="12"/>
      <c r="R78" s="12"/>
    </row>
    <row r="79" spans="1:18">
      <c r="A79" s="5">
        <v>78</v>
      </c>
      <c r="B79" s="4">
        <v>40710</v>
      </c>
      <c r="C79" s="5" t="s">
        <v>134</v>
      </c>
      <c r="D79" s="6"/>
      <c r="E79" s="5" t="s">
        <v>136</v>
      </c>
      <c r="F79" s="12" t="s">
        <v>107</v>
      </c>
      <c r="G79" s="12"/>
      <c r="H79" s="10"/>
      <c r="I79" s="12"/>
      <c r="J79" s="12"/>
      <c r="K79" s="12"/>
      <c r="L79" s="12"/>
      <c r="M79" s="29" t="s">
        <v>134</v>
      </c>
      <c r="N79" s="12"/>
      <c r="O79" s="12"/>
      <c r="P79" s="12"/>
      <c r="Q79" s="12"/>
      <c r="R79" s="12"/>
    </row>
    <row r="80" spans="1:18">
      <c r="A80" s="5">
        <v>79</v>
      </c>
      <c r="B80" s="4">
        <v>40761</v>
      </c>
      <c r="C80" s="5" t="s">
        <v>71</v>
      </c>
      <c r="D80" s="6"/>
      <c r="E80" s="5" t="s">
        <v>57</v>
      </c>
      <c r="F80" s="10" t="s">
        <v>71</v>
      </c>
      <c r="G80" s="10"/>
      <c r="H80" s="10" t="s">
        <v>71</v>
      </c>
      <c r="I80" s="12"/>
      <c r="J80" s="12"/>
      <c r="K80" s="12"/>
      <c r="L80" s="12"/>
      <c r="M80" s="29" t="s">
        <v>71</v>
      </c>
      <c r="N80" s="12"/>
      <c r="O80" s="12"/>
      <c r="P80" s="12"/>
      <c r="Q80" s="12"/>
      <c r="R80" s="12"/>
    </row>
    <row r="81" spans="1:18">
      <c r="A81" s="5">
        <v>80</v>
      </c>
      <c r="B81" s="4">
        <v>40822</v>
      </c>
      <c r="C81" s="5" t="s">
        <v>77</v>
      </c>
      <c r="D81" s="6"/>
      <c r="E81" s="5" t="s">
        <v>44</v>
      </c>
      <c r="F81" s="10" t="s">
        <v>77</v>
      </c>
      <c r="G81" s="10"/>
      <c r="H81" s="10" t="s">
        <v>77</v>
      </c>
      <c r="I81" s="12"/>
      <c r="J81" s="12"/>
      <c r="K81" s="12"/>
      <c r="L81" s="12"/>
      <c r="M81" s="12"/>
      <c r="N81" s="12"/>
      <c r="O81" s="12"/>
      <c r="P81" s="12"/>
      <c r="Q81" s="12"/>
      <c r="R81" s="12"/>
    </row>
    <row r="82" spans="1:18">
      <c r="A82" s="5">
        <v>81</v>
      </c>
      <c r="B82" s="4">
        <v>40858</v>
      </c>
      <c r="C82" s="5" t="s">
        <v>41</v>
      </c>
      <c r="D82" s="6"/>
      <c r="E82" s="5" t="s">
        <v>78</v>
      </c>
      <c r="F82" s="10" t="s">
        <v>41</v>
      </c>
      <c r="G82" s="10"/>
      <c r="H82" s="10" t="s">
        <v>41</v>
      </c>
      <c r="I82" s="12"/>
      <c r="J82" s="12"/>
      <c r="K82" s="12"/>
      <c r="L82" s="12"/>
      <c r="M82" s="29" t="s">
        <v>41</v>
      </c>
      <c r="N82" s="12"/>
      <c r="O82" s="12"/>
      <c r="P82" s="12"/>
      <c r="Q82" s="12"/>
      <c r="R82" s="12"/>
    </row>
    <row r="83" spans="1:18">
      <c r="A83" s="5">
        <v>82</v>
      </c>
      <c r="B83" s="4">
        <v>40865</v>
      </c>
      <c r="C83" s="5" t="s">
        <v>79</v>
      </c>
      <c r="D83" s="6" t="s">
        <v>108</v>
      </c>
      <c r="E83" s="5" t="s">
        <v>81</v>
      </c>
      <c r="F83" s="10" t="s">
        <v>84</v>
      </c>
      <c r="G83" s="10"/>
      <c r="H83" s="10" t="s">
        <v>84</v>
      </c>
      <c r="I83" s="10" t="s">
        <v>166</v>
      </c>
      <c r="J83" s="10" t="s">
        <v>80</v>
      </c>
      <c r="K83" s="10"/>
      <c r="L83" s="10"/>
      <c r="M83" s="29" t="s">
        <v>84</v>
      </c>
      <c r="N83" s="10" t="s">
        <v>109</v>
      </c>
      <c r="O83" s="10" t="s">
        <v>80</v>
      </c>
      <c r="P83" s="10"/>
      <c r="Q83" s="10"/>
      <c r="R83" s="10"/>
    </row>
    <row r="84" spans="1:18">
      <c r="A84" s="5">
        <v>83</v>
      </c>
      <c r="B84" s="4">
        <v>40867</v>
      </c>
      <c r="C84" s="6" t="s">
        <v>75</v>
      </c>
      <c r="D84" s="6"/>
      <c r="E84" s="5" t="s">
        <v>44</v>
      </c>
      <c r="F84" s="10" t="s">
        <v>86</v>
      </c>
      <c r="G84" s="10"/>
      <c r="H84" s="10" t="s">
        <v>86</v>
      </c>
      <c r="I84" s="12"/>
      <c r="J84" s="12"/>
      <c r="K84" s="12"/>
      <c r="L84" s="12"/>
      <c r="M84" s="29" t="s">
        <v>86</v>
      </c>
      <c r="N84" s="12"/>
      <c r="O84" s="12"/>
      <c r="P84" s="12"/>
      <c r="Q84" s="12"/>
      <c r="R84" s="12"/>
    </row>
    <row r="85" spans="1:18">
      <c r="A85" s="5">
        <v>84</v>
      </c>
      <c r="B85" s="4">
        <v>40870</v>
      </c>
      <c r="C85" s="5" t="s">
        <v>88</v>
      </c>
      <c r="D85" s="6"/>
      <c r="E85" s="5" t="s">
        <v>78</v>
      </c>
      <c r="F85" s="10" t="s">
        <v>88</v>
      </c>
      <c r="G85" s="10"/>
      <c r="H85" s="10" t="s">
        <v>88</v>
      </c>
      <c r="I85" s="12"/>
      <c r="J85" s="12"/>
      <c r="K85" s="12"/>
      <c r="L85" s="12"/>
      <c r="M85" s="29" t="s">
        <v>88</v>
      </c>
      <c r="N85" s="12"/>
      <c r="O85" s="12"/>
      <c r="P85" s="12"/>
      <c r="Q85" s="12"/>
      <c r="R85" s="12"/>
    </row>
    <row r="86" spans="1:18">
      <c r="A86" s="5">
        <v>85</v>
      </c>
      <c r="B86" s="4">
        <v>41013</v>
      </c>
      <c r="C86" s="5" t="s">
        <v>40</v>
      </c>
      <c r="D86" s="6" t="s">
        <v>111</v>
      </c>
      <c r="E86" s="5" t="s">
        <v>110</v>
      </c>
      <c r="F86" s="10" t="s">
        <v>40</v>
      </c>
      <c r="G86" s="10"/>
      <c r="H86" s="10" t="s">
        <v>40</v>
      </c>
      <c r="I86" s="10" t="s">
        <v>111</v>
      </c>
      <c r="J86" s="12"/>
      <c r="K86" s="12"/>
      <c r="L86" s="12"/>
      <c r="M86" s="29" t="s">
        <v>40</v>
      </c>
      <c r="N86" s="10" t="s">
        <v>111</v>
      </c>
      <c r="O86" s="12"/>
      <c r="P86" s="12"/>
      <c r="Q86" s="12"/>
      <c r="R86" s="12"/>
    </row>
    <row r="87" spans="1:18">
      <c r="A87" s="5">
        <v>86</v>
      </c>
      <c r="B87" s="4">
        <v>41041</v>
      </c>
      <c r="C87" s="5" t="s">
        <v>112</v>
      </c>
      <c r="D87" s="6"/>
      <c r="E87" s="5" t="s">
        <v>113</v>
      </c>
      <c r="F87" s="10" t="s">
        <v>112</v>
      </c>
      <c r="G87" s="10"/>
      <c r="H87" s="10" t="s">
        <v>112</v>
      </c>
      <c r="I87" s="12"/>
      <c r="J87" s="12"/>
      <c r="K87" s="12"/>
      <c r="L87" s="12"/>
      <c r="M87" s="29" t="s">
        <v>112</v>
      </c>
      <c r="N87" s="12"/>
      <c r="O87" s="12"/>
      <c r="P87" s="12"/>
      <c r="Q87" s="12"/>
      <c r="R87" s="12"/>
    </row>
    <row r="88" spans="1:18">
      <c r="A88" s="5">
        <v>87</v>
      </c>
      <c r="B88" s="4">
        <v>41076</v>
      </c>
      <c r="C88" s="5" t="s">
        <v>114</v>
      </c>
      <c r="D88" s="6"/>
      <c r="E88" s="5" t="s">
        <v>90</v>
      </c>
      <c r="F88" s="10" t="s">
        <v>263</v>
      </c>
      <c r="G88" s="10"/>
      <c r="H88" s="10" t="s">
        <v>263</v>
      </c>
      <c r="I88" s="12"/>
      <c r="J88" s="12"/>
      <c r="K88" s="12"/>
      <c r="L88" s="12"/>
      <c r="M88" s="29" t="s">
        <v>119</v>
      </c>
      <c r="N88" s="12"/>
      <c r="O88" s="12"/>
      <c r="P88" s="12"/>
      <c r="Q88" s="12"/>
      <c r="R88" s="12"/>
    </row>
    <row r="89" spans="1:18">
      <c r="A89" s="5">
        <v>88</v>
      </c>
      <c r="B89" s="4">
        <v>41077</v>
      </c>
      <c r="C89" s="5" t="s">
        <v>115</v>
      </c>
      <c r="D89" s="6" t="s">
        <v>116</v>
      </c>
      <c r="E89" s="5" t="s">
        <v>117</v>
      </c>
      <c r="F89" s="10" t="s">
        <v>115</v>
      </c>
      <c r="G89" s="10"/>
      <c r="H89" s="10" t="s">
        <v>115</v>
      </c>
      <c r="I89" s="12"/>
      <c r="J89" s="12"/>
      <c r="K89" s="12"/>
      <c r="L89" s="12"/>
      <c r="M89" s="12"/>
      <c r="N89" s="12"/>
      <c r="O89" s="12"/>
      <c r="P89" s="12"/>
      <c r="Q89" s="12"/>
      <c r="R89" s="12"/>
    </row>
    <row r="90" spans="1:18" ht="25.5">
      <c r="A90" s="5">
        <v>89</v>
      </c>
      <c r="B90" s="4">
        <v>41103</v>
      </c>
      <c r="C90" s="5" t="s">
        <v>120</v>
      </c>
      <c r="D90" s="6" t="s">
        <v>168</v>
      </c>
      <c r="E90" s="5" t="s">
        <v>175</v>
      </c>
      <c r="F90" s="10" t="s">
        <v>120</v>
      </c>
      <c r="G90" s="10"/>
      <c r="H90" s="10" t="s">
        <v>120</v>
      </c>
      <c r="I90" s="10" t="s">
        <v>19</v>
      </c>
      <c r="J90" s="10" t="s">
        <v>121</v>
      </c>
      <c r="K90" s="10"/>
      <c r="L90" s="10"/>
      <c r="M90" s="29" t="s">
        <v>120</v>
      </c>
      <c r="N90" s="10" t="s">
        <v>19</v>
      </c>
      <c r="O90" s="10" t="s">
        <v>121</v>
      </c>
      <c r="P90" s="10"/>
      <c r="Q90" s="10"/>
      <c r="R90" s="10"/>
    </row>
    <row r="91" spans="1:18">
      <c r="A91" s="5">
        <v>90</v>
      </c>
      <c r="B91" s="4">
        <v>41203</v>
      </c>
      <c r="C91" s="5" t="s">
        <v>123</v>
      </c>
      <c r="D91" s="6"/>
      <c r="E91" s="5" t="s">
        <v>39</v>
      </c>
      <c r="F91" s="10" t="s">
        <v>123</v>
      </c>
      <c r="G91" s="10"/>
      <c r="H91" s="10" t="s">
        <v>123</v>
      </c>
      <c r="I91" s="12"/>
      <c r="J91" s="12"/>
      <c r="K91" s="12"/>
      <c r="L91" s="12"/>
      <c r="M91" s="29" t="s">
        <v>123</v>
      </c>
      <c r="N91" s="12"/>
      <c r="O91" s="12"/>
      <c r="P91" s="12"/>
      <c r="Q91" s="12"/>
      <c r="R91" s="12"/>
    </row>
    <row r="92" spans="1:18">
      <c r="A92" s="5">
        <v>91</v>
      </c>
      <c r="B92" s="4">
        <v>41209</v>
      </c>
      <c r="C92" s="5" t="s">
        <v>122</v>
      </c>
      <c r="D92" s="6" t="s">
        <v>126</v>
      </c>
      <c r="E92" s="5" t="s">
        <v>175</v>
      </c>
      <c r="F92" s="10" t="s">
        <v>122</v>
      </c>
      <c r="G92" s="10"/>
      <c r="H92" s="10" t="s">
        <v>122</v>
      </c>
      <c r="I92" s="10" t="s">
        <v>126</v>
      </c>
      <c r="J92" s="12"/>
      <c r="K92" s="12"/>
      <c r="L92" s="12"/>
      <c r="M92" s="29" t="s">
        <v>122</v>
      </c>
      <c r="N92" s="10" t="s">
        <v>126</v>
      </c>
      <c r="O92" s="12"/>
      <c r="P92" s="12"/>
      <c r="Q92" s="12"/>
      <c r="R92" s="12"/>
    </row>
    <row r="93" spans="1:18">
      <c r="A93" s="5">
        <v>92</v>
      </c>
      <c r="B93" s="4">
        <v>41216</v>
      </c>
      <c r="C93" s="5" t="s">
        <v>42</v>
      </c>
      <c r="D93" s="6"/>
      <c r="E93" s="5" t="s">
        <v>175</v>
      </c>
      <c r="F93" s="10" t="s">
        <v>42</v>
      </c>
      <c r="G93" s="10"/>
      <c r="H93" s="10" t="s">
        <v>42</v>
      </c>
      <c r="I93" s="10"/>
      <c r="J93" s="12"/>
      <c r="K93" s="12"/>
      <c r="L93" s="12"/>
      <c r="M93" s="29" t="s">
        <v>42</v>
      </c>
      <c r="N93" s="10"/>
      <c r="O93" s="12"/>
      <c r="P93" s="12"/>
      <c r="Q93" s="12"/>
      <c r="R93" s="12"/>
    </row>
    <row r="94" spans="1:18">
      <c r="A94" s="5">
        <v>93</v>
      </c>
      <c r="B94" s="4">
        <v>41224</v>
      </c>
      <c r="C94" s="5" t="s">
        <v>127</v>
      </c>
      <c r="D94" s="6"/>
      <c r="E94" s="14" t="s">
        <v>128</v>
      </c>
      <c r="F94" s="10" t="s">
        <v>129</v>
      </c>
      <c r="G94" s="10"/>
      <c r="H94" s="10" t="s">
        <v>129</v>
      </c>
      <c r="I94" s="10"/>
      <c r="J94" s="12"/>
      <c r="K94" s="12"/>
      <c r="L94" s="12"/>
      <c r="M94" s="29" t="s">
        <v>129</v>
      </c>
      <c r="N94" s="10"/>
      <c r="O94" s="12"/>
      <c r="P94" s="12"/>
      <c r="Q94" s="12"/>
      <c r="R94" s="12"/>
    </row>
    <row r="95" spans="1:18">
      <c r="A95" s="5">
        <v>94</v>
      </c>
      <c r="B95" s="4">
        <v>41232</v>
      </c>
      <c r="C95" s="5" t="s">
        <v>70</v>
      </c>
      <c r="D95" s="6" t="s">
        <v>124</v>
      </c>
      <c r="E95" s="5" t="s">
        <v>57</v>
      </c>
      <c r="F95" s="10" t="s">
        <v>70</v>
      </c>
      <c r="G95" s="10"/>
      <c r="H95" s="10" t="s">
        <v>70</v>
      </c>
      <c r="I95" s="13" t="s">
        <v>138</v>
      </c>
      <c r="J95" s="10" t="s">
        <v>80</v>
      </c>
      <c r="K95" s="10"/>
      <c r="L95" s="10"/>
      <c r="M95" s="29" t="s">
        <v>70</v>
      </c>
      <c r="N95" s="10" t="s">
        <v>80</v>
      </c>
      <c r="O95" s="12"/>
      <c r="P95" s="12"/>
      <c r="Q95" s="12"/>
      <c r="R95" s="12"/>
    </row>
    <row r="96" spans="1:18">
      <c r="A96" s="5">
        <v>95</v>
      </c>
      <c r="B96" s="15">
        <v>41309</v>
      </c>
      <c r="C96" s="17" t="s">
        <v>130</v>
      </c>
      <c r="D96" s="17" t="s">
        <v>131</v>
      </c>
      <c r="E96" s="17" t="s">
        <v>39</v>
      </c>
      <c r="F96" s="18" t="s">
        <v>130</v>
      </c>
      <c r="G96" s="18"/>
      <c r="H96" s="18" t="s">
        <v>130</v>
      </c>
      <c r="I96" s="18" t="s">
        <v>137</v>
      </c>
      <c r="J96" s="16"/>
      <c r="K96" s="16"/>
      <c r="L96" s="16"/>
      <c r="M96" s="43" t="s">
        <v>130</v>
      </c>
      <c r="N96" s="16"/>
      <c r="O96" s="16"/>
      <c r="P96" s="12"/>
      <c r="Q96" s="12"/>
      <c r="R96" s="12"/>
    </row>
    <row r="97" spans="1:18">
      <c r="A97" s="5">
        <v>96</v>
      </c>
      <c r="B97" s="15">
        <v>41315</v>
      </c>
      <c r="C97" s="17" t="s">
        <v>133</v>
      </c>
      <c r="D97" s="17"/>
      <c r="E97" s="17" t="s">
        <v>73</v>
      </c>
      <c r="F97" s="12" t="s">
        <v>107</v>
      </c>
      <c r="G97" s="16"/>
      <c r="H97" s="18" t="s">
        <v>133</v>
      </c>
      <c r="I97" s="16"/>
      <c r="J97" s="16"/>
      <c r="K97" s="16"/>
      <c r="L97" s="16"/>
      <c r="M97" s="43" t="s">
        <v>133</v>
      </c>
      <c r="N97" s="16"/>
      <c r="O97" s="16"/>
      <c r="P97" s="12"/>
      <c r="Q97" s="12"/>
      <c r="R97" s="12"/>
    </row>
    <row r="98" spans="1:18">
      <c r="A98" s="5">
        <v>97</v>
      </c>
      <c r="B98" s="4">
        <v>41334</v>
      </c>
      <c r="C98" s="5" t="s">
        <v>49</v>
      </c>
      <c r="D98" s="6"/>
      <c r="E98" s="5" t="s">
        <v>110</v>
      </c>
      <c r="F98" s="18" t="s">
        <v>49</v>
      </c>
      <c r="G98" s="18"/>
      <c r="H98" s="18" t="s">
        <v>49</v>
      </c>
      <c r="I98" s="16"/>
      <c r="J98" s="16"/>
      <c r="K98" s="16"/>
      <c r="L98" s="16"/>
      <c r="M98" s="43" t="s">
        <v>49</v>
      </c>
      <c r="N98" s="16"/>
      <c r="O98" s="16"/>
      <c r="P98" s="12"/>
      <c r="Q98" s="12"/>
      <c r="R98" s="12"/>
    </row>
    <row r="99" spans="1:18">
      <c r="A99" s="5">
        <v>98</v>
      </c>
      <c r="B99" s="4">
        <v>41335</v>
      </c>
      <c r="C99" s="5" t="s">
        <v>141</v>
      </c>
      <c r="D99" s="6"/>
      <c r="E99" s="5" t="s">
        <v>39</v>
      </c>
      <c r="F99" s="18" t="s">
        <v>141</v>
      </c>
      <c r="G99" s="18"/>
      <c r="H99" s="18" t="s">
        <v>141</v>
      </c>
      <c r="I99" s="16"/>
      <c r="J99" s="16"/>
      <c r="K99" s="16"/>
      <c r="L99" s="16"/>
      <c r="M99" s="43" t="s">
        <v>141</v>
      </c>
      <c r="N99" s="16"/>
      <c r="O99" s="16"/>
      <c r="P99" s="12"/>
      <c r="Q99" s="12"/>
      <c r="R99" s="12"/>
    </row>
    <row r="100" spans="1:18">
      <c r="A100" s="5">
        <v>99</v>
      </c>
      <c r="B100" s="4">
        <v>41344</v>
      </c>
      <c r="C100" s="5" t="s">
        <v>132</v>
      </c>
      <c r="D100" s="5" t="s">
        <v>144</v>
      </c>
      <c r="E100" s="5" t="s">
        <v>553</v>
      </c>
      <c r="F100" s="10" t="s">
        <v>132</v>
      </c>
      <c r="G100" s="10"/>
      <c r="H100" s="10" t="s">
        <v>132</v>
      </c>
      <c r="I100" s="12"/>
      <c r="J100" s="12"/>
      <c r="K100" s="12"/>
      <c r="L100" s="12"/>
      <c r="M100" s="29" t="s">
        <v>132</v>
      </c>
      <c r="N100" s="10" t="s">
        <v>144</v>
      </c>
      <c r="O100" s="12"/>
      <c r="P100" s="12"/>
      <c r="Q100" s="12"/>
      <c r="R100" s="12"/>
    </row>
    <row r="101" spans="1:18">
      <c r="A101" s="5">
        <v>100</v>
      </c>
      <c r="B101" s="4">
        <v>41397</v>
      </c>
      <c r="C101" s="5" t="s">
        <v>143</v>
      </c>
      <c r="D101" s="6"/>
      <c r="E101" s="5" t="s">
        <v>39</v>
      </c>
      <c r="F101" s="10" t="s">
        <v>143</v>
      </c>
      <c r="G101" s="10"/>
      <c r="H101" s="10" t="s">
        <v>143</v>
      </c>
      <c r="I101" s="12"/>
      <c r="J101" s="12"/>
      <c r="K101" s="12"/>
      <c r="L101" s="12"/>
      <c r="M101" s="29" t="s">
        <v>143</v>
      </c>
      <c r="N101" s="12"/>
      <c r="O101" s="12"/>
      <c r="P101" s="12"/>
      <c r="Q101" s="12"/>
      <c r="R101" s="12"/>
    </row>
    <row r="102" spans="1:18">
      <c r="A102" s="5">
        <v>101</v>
      </c>
      <c r="B102" s="4">
        <v>41420</v>
      </c>
      <c r="C102" s="5" t="s">
        <v>142</v>
      </c>
      <c r="D102" s="6" t="s">
        <v>164</v>
      </c>
      <c r="E102" s="5" t="s">
        <v>39</v>
      </c>
      <c r="F102" s="10" t="s">
        <v>142</v>
      </c>
      <c r="G102" s="10"/>
      <c r="H102" s="10" t="s">
        <v>142</v>
      </c>
      <c r="I102" s="10" t="s">
        <v>164</v>
      </c>
      <c r="J102" s="12"/>
      <c r="K102" s="12"/>
      <c r="L102" s="12"/>
      <c r="M102" s="29" t="s">
        <v>142</v>
      </c>
      <c r="N102" s="10" t="s">
        <v>164</v>
      </c>
      <c r="O102" s="12"/>
      <c r="P102" s="12"/>
      <c r="Q102" s="12"/>
      <c r="R102" s="12"/>
    </row>
    <row r="103" spans="1:18">
      <c r="A103" s="5">
        <v>102</v>
      </c>
      <c r="B103" s="4">
        <v>41443</v>
      </c>
      <c r="C103" s="5" t="s">
        <v>145</v>
      </c>
      <c r="D103" s="6"/>
      <c r="E103" s="5" t="s">
        <v>44</v>
      </c>
      <c r="F103" s="10" t="s">
        <v>145</v>
      </c>
      <c r="G103" s="10"/>
      <c r="H103" s="10" t="s">
        <v>145</v>
      </c>
      <c r="I103" s="12"/>
      <c r="J103" s="12"/>
      <c r="K103" s="12"/>
      <c r="L103" s="12"/>
      <c r="M103" s="29" t="s">
        <v>145</v>
      </c>
      <c r="N103" s="12"/>
      <c r="O103" s="12"/>
      <c r="P103" s="12"/>
      <c r="Q103" s="12"/>
      <c r="R103" s="12"/>
    </row>
    <row r="104" spans="1:18">
      <c r="A104" s="5">
        <v>103</v>
      </c>
      <c r="B104" s="4">
        <v>41475</v>
      </c>
      <c r="C104" s="5" t="s">
        <v>126</v>
      </c>
      <c r="D104" s="6" t="s">
        <v>174</v>
      </c>
      <c r="E104" s="5" t="s">
        <v>81</v>
      </c>
      <c r="F104" s="10" t="s">
        <v>126</v>
      </c>
      <c r="G104" s="10"/>
      <c r="H104" s="10" t="s">
        <v>126</v>
      </c>
      <c r="I104" s="10" t="s">
        <v>174</v>
      </c>
      <c r="J104" s="12"/>
      <c r="K104" s="12"/>
      <c r="L104" s="12"/>
      <c r="M104" s="29" t="s">
        <v>126</v>
      </c>
      <c r="N104" s="12"/>
      <c r="O104" s="12"/>
      <c r="P104" s="12"/>
      <c r="Q104" s="12"/>
      <c r="R104" s="12"/>
    </row>
    <row r="105" spans="1:18">
      <c r="A105" s="5">
        <v>104</v>
      </c>
      <c r="B105" s="4">
        <v>41484</v>
      </c>
      <c r="C105" s="5" t="s">
        <v>146</v>
      </c>
      <c r="D105" s="6"/>
      <c r="E105" s="5" t="s">
        <v>175</v>
      </c>
      <c r="F105" s="10" t="s">
        <v>146</v>
      </c>
      <c r="G105" s="10"/>
      <c r="H105" s="10" t="s">
        <v>146</v>
      </c>
      <c r="I105" s="12"/>
      <c r="J105" s="12"/>
      <c r="K105" s="12"/>
      <c r="L105" s="12"/>
      <c r="M105" s="29" t="s">
        <v>146</v>
      </c>
      <c r="N105" s="12"/>
      <c r="O105" s="12"/>
      <c r="P105" s="12"/>
      <c r="Q105" s="12"/>
      <c r="R105" s="12"/>
    </row>
    <row r="106" spans="1:18" ht="25.5">
      <c r="A106" s="5">
        <v>105</v>
      </c>
      <c r="B106" s="4">
        <v>41486</v>
      </c>
      <c r="C106" s="5" t="s">
        <v>122</v>
      </c>
      <c r="D106" s="6" t="s">
        <v>147</v>
      </c>
      <c r="E106" s="5" t="s">
        <v>175</v>
      </c>
      <c r="F106" s="10" t="s">
        <v>122</v>
      </c>
      <c r="G106" s="10"/>
      <c r="H106" s="10" t="s">
        <v>122</v>
      </c>
      <c r="I106" s="10" t="s">
        <v>84</v>
      </c>
      <c r="J106" s="10" t="s">
        <v>152</v>
      </c>
      <c r="K106" s="10" t="s">
        <v>157</v>
      </c>
      <c r="L106" s="10"/>
      <c r="M106" s="29" t="s">
        <v>122</v>
      </c>
      <c r="N106" s="10" t="s">
        <v>84</v>
      </c>
      <c r="O106" s="10" t="s">
        <v>152</v>
      </c>
      <c r="P106" s="10" t="s">
        <v>157</v>
      </c>
      <c r="Q106" s="10" t="s">
        <v>157</v>
      </c>
      <c r="R106" s="10" t="s">
        <v>157</v>
      </c>
    </row>
    <row r="107" spans="1:18">
      <c r="A107" s="5">
        <v>106</v>
      </c>
      <c r="B107" s="4">
        <v>41487</v>
      </c>
      <c r="C107" s="5" t="s">
        <v>176</v>
      </c>
      <c r="D107" s="6" t="s">
        <v>177</v>
      </c>
      <c r="E107" s="5" t="s">
        <v>44</v>
      </c>
      <c r="F107" s="10" t="s">
        <v>176</v>
      </c>
      <c r="G107" s="10"/>
      <c r="H107" s="10" t="s">
        <v>176</v>
      </c>
      <c r="I107" s="10" t="s">
        <v>177</v>
      </c>
      <c r="J107" s="12"/>
      <c r="K107" s="12"/>
      <c r="L107" s="12"/>
      <c r="M107" s="29" t="s">
        <v>176</v>
      </c>
      <c r="N107" s="12"/>
      <c r="O107" s="12"/>
      <c r="P107" s="12"/>
      <c r="Q107" s="12"/>
      <c r="R107" s="12"/>
    </row>
    <row r="108" spans="1:18">
      <c r="A108" s="5">
        <v>107</v>
      </c>
      <c r="B108" s="4">
        <v>41532</v>
      </c>
      <c r="C108" s="5" t="s">
        <v>178</v>
      </c>
      <c r="D108" s="6" t="s">
        <v>115</v>
      </c>
      <c r="E108" s="5" t="s">
        <v>175</v>
      </c>
      <c r="F108" s="10" t="s">
        <v>178</v>
      </c>
      <c r="G108" s="10"/>
      <c r="H108" s="12"/>
      <c r="I108" s="10" t="s">
        <v>115</v>
      </c>
      <c r="J108" s="12"/>
      <c r="K108" s="12"/>
      <c r="L108" s="12"/>
      <c r="M108" s="29" t="s">
        <v>178</v>
      </c>
      <c r="N108" s="10" t="s">
        <v>115</v>
      </c>
      <c r="O108" s="12"/>
      <c r="P108" s="12"/>
      <c r="Q108" s="12"/>
      <c r="R108" s="12"/>
    </row>
    <row r="109" spans="1:18">
      <c r="A109" s="5">
        <v>108</v>
      </c>
      <c r="B109" s="4">
        <v>41573</v>
      </c>
      <c r="C109" s="5" t="s">
        <v>164</v>
      </c>
      <c r="D109" s="6" t="s">
        <v>183</v>
      </c>
      <c r="E109" s="5" t="s">
        <v>175</v>
      </c>
      <c r="F109" s="10" t="s">
        <v>164</v>
      </c>
      <c r="G109" s="10"/>
      <c r="H109" s="10" t="s">
        <v>164</v>
      </c>
      <c r="I109" s="10" t="s">
        <v>182</v>
      </c>
      <c r="J109" s="12"/>
      <c r="K109" s="12"/>
      <c r="L109" s="12"/>
      <c r="M109" s="29" t="s">
        <v>164</v>
      </c>
      <c r="N109" s="10"/>
      <c r="O109" s="12"/>
      <c r="P109" s="12"/>
      <c r="Q109" s="12"/>
      <c r="R109" s="12"/>
    </row>
    <row r="110" spans="1:18">
      <c r="A110" s="5">
        <v>109</v>
      </c>
      <c r="B110" s="4">
        <v>41602</v>
      </c>
      <c r="C110" s="5" t="s">
        <v>41</v>
      </c>
      <c r="D110" s="6" t="s">
        <v>181</v>
      </c>
      <c r="E110" s="5" t="s">
        <v>180</v>
      </c>
      <c r="F110" s="10" t="s">
        <v>41</v>
      </c>
      <c r="G110" s="10"/>
      <c r="H110" s="10" t="s">
        <v>41</v>
      </c>
      <c r="I110" s="10" t="s">
        <v>122</v>
      </c>
      <c r="J110" s="12"/>
      <c r="K110" s="12"/>
      <c r="L110" s="12"/>
      <c r="M110" s="29" t="s">
        <v>41</v>
      </c>
      <c r="N110" s="10" t="s">
        <v>122</v>
      </c>
      <c r="O110" s="12"/>
      <c r="P110" s="12"/>
      <c r="Q110" s="12"/>
      <c r="R110" s="12"/>
    </row>
    <row r="111" spans="1:18">
      <c r="A111" s="5">
        <v>110</v>
      </c>
      <c r="B111" s="4">
        <v>41608</v>
      </c>
      <c r="C111" s="5" t="s">
        <v>20</v>
      </c>
      <c r="D111" s="6"/>
      <c r="E111" s="5" t="s">
        <v>39</v>
      </c>
      <c r="F111" s="10" t="s">
        <v>94</v>
      </c>
      <c r="G111" s="10"/>
      <c r="H111" s="12"/>
      <c r="I111" s="10"/>
      <c r="J111" s="12"/>
      <c r="K111" s="12"/>
      <c r="L111" s="12"/>
      <c r="M111" s="29" t="s">
        <v>94</v>
      </c>
      <c r="N111" s="10"/>
      <c r="O111" s="12"/>
      <c r="P111" s="12"/>
      <c r="Q111" s="12"/>
      <c r="R111" s="12"/>
    </row>
    <row r="112" spans="1:18">
      <c r="A112" s="5">
        <v>111</v>
      </c>
      <c r="B112" s="4">
        <v>41616</v>
      </c>
      <c r="C112" s="5" t="s">
        <v>83</v>
      </c>
      <c r="D112" s="6" t="s">
        <v>185</v>
      </c>
      <c r="E112" s="5" t="s">
        <v>81</v>
      </c>
      <c r="F112" s="10" t="s">
        <v>83</v>
      </c>
      <c r="G112" s="10"/>
      <c r="H112" s="10" t="s">
        <v>83</v>
      </c>
      <c r="I112" s="10"/>
      <c r="J112" s="12"/>
      <c r="K112" s="12"/>
      <c r="L112" s="12"/>
      <c r="M112" s="29" t="s">
        <v>83</v>
      </c>
      <c r="N112" s="10"/>
      <c r="O112" s="12"/>
      <c r="P112" s="12"/>
      <c r="Q112" s="12"/>
      <c r="R112" s="12"/>
    </row>
    <row r="113" spans="1:18">
      <c r="A113" s="5">
        <v>112</v>
      </c>
      <c r="B113" s="4">
        <v>41664</v>
      </c>
      <c r="C113" s="5" t="s">
        <v>157</v>
      </c>
      <c r="D113" s="6" t="s">
        <v>186</v>
      </c>
      <c r="E113" s="5" t="s">
        <v>90</v>
      </c>
      <c r="F113" s="10" t="s">
        <v>157</v>
      </c>
      <c r="G113" s="10"/>
      <c r="H113" s="10" t="s">
        <v>157</v>
      </c>
      <c r="I113" s="10" t="s">
        <v>186</v>
      </c>
      <c r="J113" s="12"/>
      <c r="K113" s="12"/>
      <c r="L113" s="12"/>
      <c r="M113" s="29" t="s">
        <v>157</v>
      </c>
      <c r="N113" s="10" t="s">
        <v>186</v>
      </c>
      <c r="O113" s="12"/>
      <c r="P113" s="12"/>
      <c r="Q113" s="12"/>
      <c r="R113" s="12"/>
    </row>
    <row r="114" spans="1:18">
      <c r="A114" s="5">
        <v>113</v>
      </c>
      <c r="B114" s="4">
        <v>41670</v>
      </c>
      <c r="C114" s="5" t="s">
        <v>142</v>
      </c>
      <c r="D114" s="6" t="s">
        <v>188</v>
      </c>
      <c r="E114" s="5" t="s">
        <v>39</v>
      </c>
      <c r="F114" s="10" t="s">
        <v>142</v>
      </c>
      <c r="G114" s="10"/>
      <c r="H114" s="10" t="s">
        <v>142</v>
      </c>
      <c r="I114" s="10"/>
      <c r="J114" s="12"/>
      <c r="K114" s="12"/>
      <c r="L114" s="12"/>
      <c r="M114" s="29" t="s">
        <v>142</v>
      </c>
      <c r="N114" s="10" t="s">
        <v>188</v>
      </c>
      <c r="O114" s="12"/>
      <c r="P114" s="12"/>
      <c r="Q114" s="12"/>
      <c r="R114" s="12"/>
    </row>
    <row r="115" spans="1:18">
      <c r="A115" s="5">
        <v>114</v>
      </c>
      <c r="B115" s="4">
        <v>41711</v>
      </c>
      <c r="C115" s="5" t="s">
        <v>189</v>
      </c>
      <c r="D115" s="6"/>
      <c r="E115" s="5" t="s">
        <v>190</v>
      </c>
      <c r="F115" s="10" t="s">
        <v>189</v>
      </c>
      <c r="G115" s="10"/>
      <c r="H115" s="12"/>
      <c r="I115" s="12"/>
      <c r="J115" s="12"/>
      <c r="K115" s="12"/>
      <c r="L115" s="12"/>
      <c r="M115" s="29" t="s">
        <v>189</v>
      </c>
      <c r="N115" s="12"/>
      <c r="O115" s="12"/>
      <c r="P115" s="12"/>
      <c r="Q115" s="12"/>
      <c r="R115" s="12"/>
    </row>
    <row r="116" spans="1:18">
      <c r="A116" s="5">
        <v>115</v>
      </c>
      <c r="B116" s="4">
        <v>41726</v>
      </c>
      <c r="C116" s="5" t="s">
        <v>191</v>
      </c>
      <c r="D116" s="6" t="s">
        <v>192</v>
      </c>
      <c r="E116" s="5" t="s">
        <v>193</v>
      </c>
      <c r="F116" s="10" t="s">
        <v>191</v>
      </c>
      <c r="G116" s="10"/>
      <c r="H116" s="12"/>
      <c r="I116" s="12"/>
      <c r="J116" s="12"/>
      <c r="K116" s="12"/>
      <c r="L116" s="12"/>
      <c r="M116" s="29" t="s">
        <v>191</v>
      </c>
      <c r="N116" s="10" t="s">
        <v>192</v>
      </c>
      <c r="O116" s="12"/>
      <c r="P116" s="12"/>
      <c r="Q116" s="12"/>
      <c r="R116" s="12"/>
    </row>
    <row r="117" spans="1:18" ht="25.5">
      <c r="A117" s="5">
        <v>116</v>
      </c>
      <c r="B117" s="4">
        <v>41727</v>
      </c>
      <c r="C117" s="5" t="s">
        <v>37</v>
      </c>
      <c r="D117" s="6" t="s">
        <v>202</v>
      </c>
      <c r="E117" s="5" t="s">
        <v>194</v>
      </c>
      <c r="F117" s="10" t="s">
        <v>203</v>
      </c>
      <c r="G117" s="10"/>
      <c r="H117" s="12"/>
      <c r="I117" s="12"/>
      <c r="J117" s="12"/>
      <c r="K117" s="12"/>
      <c r="L117" s="12"/>
      <c r="M117" s="29" t="s">
        <v>203</v>
      </c>
      <c r="N117" s="12"/>
      <c r="O117" s="12"/>
      <c r="P117" s="12"/>
      <c r="Q117" s="12"/>
      <c r="R117" s="12"/>
    </row>
    <row r="118" spans="1:18" ht="25.5">
      <c r="A118" s="5">
        <v>117</v>
      </c>
      <c r="B118" s="4">
        <v>41754</v>
      </c>
      <c r="C118" s="5" t="s">
        <v>195</v>
      </c>
      <c r="D118" s="6" t="s">
        <v>1494</v>
      </c>
      <c r="E118" s="5" t="s">
        <v>110</v>
      </c>
      <c r="F118" s="10" t="s">
        <v>195</v>
      </c>
      <c r="G118" s="10"/>
      <c r="H118" s="10" t="s">
        <v>195</v>
      </c>
      <c r="I118" s="10" t="s">
        <v>71</v>
      </c>
      <c r="J118" s="10" t="s">
        <v>209</v>
      </c>
      <c r="K118" s="10" t="s">
        <v>211</v>
      </c>
      <c r="L118" s="10"/>
      <c r="M118" s="29" t="s">
        <v>195</v>
      </c>
      <c r="N118" s="10" t="s">
        <v>71</v>
      </c>
      <c r="O118" s="10" t="s">
        <v>209</v>
      </c>
      <c r="P118" s="10" t="s">
        <v>211</v>
      </c>
      <c r="Q118" s="10" t="s">
        <v>211</v>
      </c>
      <c r="R118" s="10" t="s">
        <v>211</v>
      </c>
    </row>
    <row r="119" spans="1:18" ht="25.5">
      <c r="A119" s="5">
        <v>118</v>
      </c>
      <c r="B119" s="4">
        <v>41755</v>
      </c>
      <c r="C119" s="5" t="s">
        <v>41</v>
      </c>
      <c r="D119" s="6" t="s">
        <v>210</v>
      </c>
      <c r="E119" s="5" t="s">
        <v>208</v>
      </c>
      <c r="F119" s="10" t="s">
        <v>41</v>
      </c>
      <c r="G119" s="10"/>
      <c r="H119" s="10" t="s">
        <v>41</v>
      </c>
      <c r="I119" s="10" t="s">
        <v>84</v>
      </c>
      <c r="J119" s="10" t="s">
        <v>213</v>
      </c>
      <c r="K119" s="10" t="s">
        <v>214</v>
      </c>
      <c r="L119" s="10"/>
      <c r="M119" s="29" t="s">
        <v>41</v>
      </c>
      <c r="N119" s="10" t="s">
        <v>84</v>
      </c>
      <c r="O119" s="10" t="s">
        <v>213</v>
      </c>
      <c r="P119" s="10" t="s">
        <v>214</v>
      </c>
      <c r="Q119" s="10" t="s">
        <v>214</v>
      </c>
      <c r="R119" s="10" t="s">
        <v>214</v>
      </c>
    </row>
    <row r="120" spans="1:18">
      <c r="A120" s="5">
        <v>119</v>
      </c>
      <c r="B120" s="4">
        <v>41758</v>
      </c>
      <c r="C120" s="5" t="s">
        <v>207</v>
      </c>
      <c r="D120" s="6" t="s">
        <v>217</v>
      </c>
      <c r="E120" s="5" t="s">
        <v>90</v>
      </c>
      <c r="F120" s="10" t="s">
        <v>207</v>
      </c>
      <c r="G120" s="10"/>
      <c r="H120" s="10" t="s">
        <v>207</v>
      </c>
      <c r="I120" s="12"/>
      <c r="J120" s="12"/>
      <c r="K120" s="12"/>
      <c r="L120" s="12"/>
      <c r="M120" s="29" t="s">
        <v>207</v>
      </c>
      <c r="N120" s="12"/>
      <c r="O120" s="12"/>
      <c r="P120" s="12"/>
      <c r="Q120" s="12"/>
      <c r="R120" s="12"/>
    </row>
    <row r="121" spans="1:18">
      <c r="A121" s="5">
        <v>120</v>
      </c>
      <c r="B121" s="4">
        <v>41769</v>
      </c>
      <c r="C121" s="5" t="s">
        <v>222</v>
      </c>
      <c r="D121" s="6" t="s">
        <v>220</v>
      </c>
      <c r="E121" s="5" t="s">
        <v>221</v>
      </c>
      <c r="F121" s="10" t="s">
        <v>222</v>
      </c>
      <c r="G121" s="10"/>
      <c r="H121" s="10"/>
      <c r="I121" s="12"/>
      <c r="J121" s="12"/>
      <c r="K121" s="12"/>
      <c r="L121" s="12"/>
      <c r="M121" s="29" t="s">
        <v>222</v>
      </c>
      <c r="N121" s="12"/>
      <c r="O121" s="12"/>
      <c r="P121" s="12"/>
      <c r="Q121" s="12"/>
      <c r="R121" s="12"/>
    </row>
    <row r="122" spans="1:18">
      <c r="A122" s="5">
        <v>121</v>
      </c>
      <c r="B122" s="4">
        <v>41829</v>
      </c>
      <c r="C122" s="5" t="s">
        <v>196</v>
      </c>
      <c r="D122" s="6"/>
      <c r="E122" s="5" t="s">
        <v>197</v>
      </c>
      <c r="F122" s="10" t="s">
        <v>196</v>
      </c>
      <c r="G122" s="10"/>
      <c r="H122" s="10" t="s">
        <v>196</v>
      </c>
      <c r="I122" s="12"/>
      <c r="J122" s="12"/>
      <c r="K122" s="12"/>
      <c r="L122" s="12"/>
      <c r="M122" s="29" t="s">
        <v>196</v>
      </c>
      <c r="N122" s="12"/>
      <c r="O122" s="12"/>
      <c r="P122" s="12"/>
      <c r="Q122" s="12"/>
      <c r="R122" s="12"/>
    </row>
    <row r="123" spans="1:18">
      <c r="A123" s="5">
        <v>122</v>
      </c>
      <c r="B123" s="4">
        <v>41843</v>
      </c>
      <c r="C123" s="5" t="s">
        <v>198</v>
      </c>
      <c r="D123" s="6" t="s">
        <v>199</v>
      </c>
      <c r="E123" s="5" t="s">
        <v>175</v>
      </c>
      <c r="F123" s="10" t="s">
        <v>198</v>
      </c>
      <c r="G123" s="10"/>
      <c r="H123" s="10" t="s">
        <v>198</v>
      </c>
      <c r="I123" s="10" t="s">
        <v>199</v>
      </c>
      <c r="J123" s="12"/>
      <c r="K123" s="12"/>
      <c r="L123" s="12"/>
      <c r="M123" s="29" t="s">
        <v>198</v>
      </c>
      <c r="N123" s="10" t="s">
        <v>199</v>
      </c>
      <c r="O123" s="12"/>
      <c r="P123" s="12"/>
      <c r="Q123" s="12"/>
      <c r="R123" s="12"/>
    </row>
    <row r="124" spans="1:18" ht="25.5">
      <c r="A124" s="5">
        <v>123</v>
      </c>
      <c r="B124" s="4">
        <v>41849</v>
      </c>
      <c r="C124" s="5" t="s">
        <v>123</v>
      </c>
      <c r="D124" s="6" t="s">
        <v>226</v>
      </c>
      <c r="E124" s="5" t="s">
        <v>39</v>
      </c>
      <c r="F124" s="10" t="s">
        <v>123</v>
      </c>
      <c r="G124" s="42"/>
      <c r="H124" s="13" t="s">
        <v>123</v>
      </c>
      <c r="I124" s="10" t="s">
        <v>223</v>
      </c>
      <c r="J124" s="10" t="s">
        <v>229</v>
      </c>
      <c r="K124" s="12"/>
      <c r="L124" s="12"/>
      <c r="M124" s="29" t="s">
        <v>123</v>
      </c>
      <c r="N124" s="10" t="s">
        <v>223</v>
      </c>
      <c r="O124" s="10" t="s">
        <v>227</v>
      </c>
      <c r="P124" s="12"/>
      <c r="Q124" s="12"/>
      <c r="R124" s="12"/>
    </row>
    <row r="125" spans="1:18">
      <c r="A125" s="5">
        <v>124</v>
      </c>
      <c r="B125" s="4">
        <v>41862</v>
      </c>
      <c r="C125" s="5" t="s">
        <v>200</v>
      </c>
      <c r="D125" s="6" t="s">
        <v>231</v>
      </c>
      <c r="E125" s="5" t="s">
        <v>175</v>
      </c>
      <c r="F125" s="10" t="s">
        <v>200</v>
      </c>
      <c r="G125" s="10"/>
      <c r="H125" s="10" t="s">
        <v>200</v>
      </c>
      <c r="I125" s="10" t="s">
        <v>14</v>
      </c>
      <c r="J125" s="10" t="s">
        <v>232</v>
      </c>
      <c r="K125" s="12"/>
      <c r="L125" s="12"/>
      <c r="M125" s="29" t="s">
        <v>200</v>
      </c>
      <c r="N125" s="10" t="s">
        <v>14</v>
      </c>
      <c r="O125" s="10" t="s">
        <v>232</v>
      </c>
      <c r="P125" s="12"/>
      <c r="Q125" s="12"/>
      <c r="R125" s="12"/>
    </row>
    <row r="126" spans="1:18">
      <c r="A126" s="5">
        <v>125</v>
      </c>
      <c r="B126" s="4">
        <v>41868</v>
      </c>
      <c r="C126" s="5" t="s">
        <v>480</v>
      </c>
      <c r="D126" s="6" t="s">
        <v>201</v>
      </c>
      <c r="E126" s="5" t="s">
        <v>175</v>
      </c>
      <c r="F126" s="29" t="s">
        <v>9</v>
      </c>
      <c r="G126" s="29"/>
      <c r="H126" s="10" t="s">
        <v>165</v>
      </c>
      <c r="I126" s="10" t="s">
        <v>201</v>
      </c>
      <c r="J126" s="12"/>
      <c r="K126" s="12"/>
      <c r="L126" s="12"/>
      <c r="M126" s="29" t="s">
        <v>9</v>
      </c>
      <c r="N126" s="10" t="s">
        <v>201</v>
      </c>
      <c r="O126" s="12"/>
      <c r="P126" s="12"/>
      <c r="Q126" s="12"/>
      <c r="R126" s="12"/>
    </row>
    <row r="127" spans="1:18" ht="25.5">
      <c r="A127" s="5">
        <v>126</v>
      </c>
      <c r="B127" s="4">
        <v>41881</v>
      </c>
      <c r="C127" s="5" t="s">
        <v>224</v>
      </c>
      <c r="D127" s="6" t="s">
        <v>236</v>
      </c>
      <c r="E127" s="5" t="s">
        <v>175</v>
      </c>
      <c r="F127" s="10" t="s">
        <v>225</v>
      </c>
      <c r="G127" s="10"/>
      <c r="H127" s="10" t="s">
        <v>213</v>
      </c>
      <c r="I127" s="10" t="s">
        <v>164</v>
      </c>
      <c r="J127" s="12"/>
      <c r="K127" s="12"/>
      <c r="L127" s="12"/>
      <c r="M127" s="29" t="s">
        <v>225</v>
      </c>
      <c r="N127" s="10" t="s">
        <v>213</v>
      </c>
      <c r="O127" s="10" t="s">
        <v>164</v>
      </c>
      <c r="P127" s="12"/>
      <c r="Q127" s="12"/>
      <c r="R127" s="12"/>
    </row>
    <row r="128" spans="1:18">
      <c r="A128" s="5">
        <v>127</v>
      </c>
      <c r="B128" s="4">
        <v>41910</v>
      </c>
      <c r="C128" s="5" t="s">
        <v>239</v>
      </c>
      <c r="D128" s="6"/>
      <c r="E128" s="5" t="s">
        <v>240</v>
      </c>
      <c r="F128" s="10" t="s">
        <v>239</v>
      </c>
      <c r="G128" s="10"/>
      <c r="H128" s="12"/>
      <c r="I128" s="12"/>
      <c r="J128" s="12"/>
      <c r="K128" s="12"/>
      <c r="L128" s="12"/>
      <c r="M128" s="29" t="s">
        <v>239</v>
      </c>
      <c r="N128" s="10"/>
      <c r="O128" s="10"/>
      <c r="P128" s="12"/>
      <c r="Q128" s="12"/>
      <c r="R128" s="12"/>
    </row>
    <row r="129" spans="1:18">
      <c r="A129" s="5">
        <v>128</v>
      </c>
      <c r="B129" s="4">
        <v>41926</v>
      </c>
      <c r="C129" s="5" t="s">
        <v>79</v>
      </c>
      <c r="D129" s="6" t="s">
        <v>242</v>
      </c>
      <c r="E129" s="5" t="s">
        <v>219</v>
      </c>
      <c r="F129" s="10" t="s">
        <v>84</v>
      </c>
      <c r="G129" s="42"/>
      <c r="H129" s="13" t="s">
        <v>84</v>
      </c>
      <c r="I129" s="10" t="s">
        <v>71</v>
      </c>
      <c r="J129" s="12"/>
      <c r="K129" s="12"/>
      <c r="L129" s="12"/>
      <c r="M129" s="29" t="s">
        <v>84</v>
      </c>
      <c r="N129" s="10" t="s">
        <v>71</v>
      </c>
      <c r="O129" s="10" t="s">
        <v>241</v>
      </c>
      <c r="P129" s="12"/>
      <c r="Q129" s="12"/>
      <c r="R129" s="12"/>
    </row>
    <row r="130" spans="1:18">
      <c r="A130" s="5">
        <v>129</v>
      </c>
      <c r="B130" s="4">
        <v>41954</v>
      </c>
      <c r="C130" s="5" t="s">
        <v>237</v>
      </c>
      <c r="D130" s="6" t="s">
        <v>248</v>
      </c>
      <c r="E130" s="5" t="s">
        <v>44</v>
      </c>
      <c r="F130" s="10" t="s">
        <v>237</v>
      </c>
      <c r="G130" s="10"/>
      <c r="H130" s="10" t="s">
        <v>237</v>
      </c>
      <c r="I130" s="12"/>
      <c r="J130" s="12"/>
      <c r="K130" s="12"/>
      <c r="L130" s="12"/>
      <c r="M130" s="29" t="s">
        <v>237</v>
      </c>
      <c r="N130" s="12"/>
      <c r="O130" s="12"/>
      <c r="P130" s="12"/>
      <c r="Q130" s="12"/>
      <c r="R130" s="12"/>
    </row>
    <row r="131" spans="1:18">
      <c r="A131" s="5">
        <v>130</v>
      </c>
      <c r="B131" s="4">
        <v>41955</v>
      </c>
      <c r="C131" s="5" t="s">
        <v>230</v>
      </c>
      <c r="E131" s="5" t="s">
        <v>44</v>
      </c>
      <c r="F131" s="10" t="s">
        <v>230</v>
      </c>
      <c r="G131" s="10"/>
      <c r="H131" s="10" t="s">
        <v>230</v>
      </c>
      <c r="I131" s="12"/>
      <c r="J131" s="12"/>
      <c r="K131" s="12"/>
      <c r="L131" s="12"/>
      <c r="M131" s="29" t="s">
        <v>230</v>
      </c>
      <c r="N131" s="12"/>
      <c r="O131" s="12"/>
      <c r="P131" s="12"/>
      <c r="Q131" s="12"/>
      <c r="R131" s="12"/>
    </row>
    <row r="132" spans="1:18">
      <c r="A132" s="5">
        <v>131</v>
      </c>
      <c r="B132" s="4">
        <v>41956</v>
      </c>
      <c r="C132" s="5" t="s">
        <v>244</v>
      </c>
      <c r="D132" s="6" t="s">
        <v>251</v>
      </c>
      <c r="E132" s="5" t="s">
        <v>39</v>
      </c>
      <c r="F132" s="10" t="s">
        <v>142</v>
      </c>
      <c r="G132" s="10"/>
      <c r="H132" s="10" t="s">
        <v>142</v>
      </c>
      <c r="I132" s="12"/>
      <c r="J132" s="12"/>
      <c r="K132" s="12"/>
      <c r="L132" s="12"/>
      <c r="M132" s="29" t="s">
        <v>142</v>
      </c>
      <c r="N132" s="12"/>
      <c r="O132" s="12"/>
      <c r="P132" s="12"/>
      <c r="Q132" s="12"/>
      <c r="R132" s="12"/>
    </row>
    <row r="133" spans="1:18">
      <c r="A133" s="5">
        <v>132</v>
      </c>
      <c r="B133" s="4">
        <v>41957</v>
      </c>
      <c r="C133" s="5" t="s">
        <v>245</v>
      </c>
      <c r="D133" s="6" t="s">
        <v>252</v>
      </c>
      <c r="E133" s="5" t="s">
        <v>99</v>
      </c>
      <c r="F133" s="10" t="s">
        <v>245</v>
      </c>
      <c r="G133" s="10"/>
      <c r="H133" s="10" t="s">
        <v>245</v>
      </c>
      <c r="I133" s="12"/>
      <c r="J133" s="12"/>
      <c r="K133" s="12"/>
      <c r="L133" s="12"/>
      <c r="M133" s="29" t="s">
        <v>245</v>
      </c>
      <c r="O133" s="12"/>
      <c r="P133" s="12"/>
      <c r="Q133" s="12"/>
      <c r="R133" s="12"/>
    </row>
    <row r="134" spans="1:18">
      <c r="A134" s="5">
        <v>133</v>
      </c>
      <c r="B134" s="4">
        <v>41958</v>
      </c>
      <c r="C134" s="5" t="s">
        <v>246</v>
      </c>
      <c r="D134" s="6" t="s">
        <v>253</v>
      </c>
      <c r="E134" s="5" t="s">
        <v>51</v>
      </c>
      <c r="F134" s="10" t="s">
        <v>246</v>
      </c>
      <c r="G134" s="10"/>
      <c r="H134" s="10" t="s">
        <v>246</v>
      </c>
      <c r="I134" s="10" t="s">
        <v>257</v>
      </c>
      <c r="J134" s="12"/>
      <c r="K134" s="12"/>
      <c r="L134" s="12"/>
      <c r="M134" s="29" t="s">
        <v>246</v>
      </c>
      <c r="N134" s="10" t="s">
        <v>257</v>
      </c>
      <c r="O134" s="12"/>
      <c r="P134" s="12"/>
      <c r="Q134" s="12"/>
      <c r="R134" s="12"/>
    </row>
    <row r="135" spans="1:18">
      <c r="A135" s="5">
        <v>134</v>
      </c>
      <c r="B135" s="4">
        <v>41964</v>
      </c>
      <c r="C135" s="5" t="s">
        <v>19</v>
      </c>
      <c r="D135" s="6" t="s">
        <v>249</v>
      </c>
      <c r="E135" s="5" t="s">
        <v>553</v>
      </c>
      <c r="F135" s="10" t="s">
        <v>19</v>
      </c>
      <c r="G135" s="10"/>
      <c r="H135" s="10" t="s">
        <v>19</v>
      </c>
      <c r="I135" s="10" t="s">
        <v>249</v>
      </c>
      <c r="J135" s="12"/>
      <c r="K135" s="12"/>
      <c r="L135" s="12"/>
      <c r="M135" s="29" t="s">
        <v>19</v>
      </c>
      <c r="N135" s="10" t="s">
        <v>266</v>
      </c>
      <c r="O135" s="12"/>
      <c r="P135" s="12"/>
      <c r="Q135" s="12"/>
      <c r="R135" s="12"/>
    </row>
    <row r="136" spans="1:18">
      <c r="A136" s="5">
        <v>135</v>
      </c>
      <c r="B136" s="4">
        <v>41979</v>
      </c>
      <c r="C136" s="5" t="s">
        <v>233</v>
      </c>
      <c r="D136" s="6" t="s">
        <v>279</v>
      </c>
      <c r="E136" s="5" t="s">
        <v>235</v>
      </c>
      <c r="F136" s="10" t="s">
        <v>160</v>
      </c>
      <c r="G136" s="10"/>
      <c r="H136" s="10" t="s">
        <v>160</v>
      </c>
      <c r="I136" s="10" t="s">
        <v>234</v>
      </c>
      <c r="J136" s="10" t="s">
        <v>278</v>
      </c>
      <c r="K136" s="12"/>
      <c r="L136" s="12"/>
      <c r="M136" s="29" t="s">
        <v>160</v>
      </c>
      <c r="N136" s="10" t="s">
        <v>234</v>
      </c>
      <c r="O136" s="10" t="s">
        <v>278</v>
      </c>
      <c r="P136" s="12"/>
      <c r="Q136" s="12"/>
      <c r="R136" s="12"/>
    </row>
    <row r="137" spans="1:18">
      <c r="A137" s="5">
        <v>136</v>
      </c>
      <c r="B137" s="4">
        <v>41986</v>
      </c>
      <c r="C137" s="5" t="s">
        <v>247</v>
      </c>
      <c r="D137" s="6"/>
      <c r="E137" s="5" t="s">
        <v>110</v>
      </c>
      <c r="F137" s="10" t="s">
        <v>250</v>
      </c>
      <c r="G137" s="10"/>
      <c r="H137" s="10" t="s">
        <v>250</v>
      </c>
      <c r="I137" s="12"/>
      <c r="J137" s="12"/>
      <c r="K137" s="12"/>
      <c r="L137" s="12"/>
      <c r="M137" s="29" t="s">
        <v>250</v>
      </c>
      <c r="N137" s="12"/>
      <c r="O137" s="12"/>
      <c r="P137" s="12"/>
      <c r="Q137" s="12"/>
      <c r="R137" s="12"/>
    </row>
    <row r="138" spans="1:18">
      <c r="A138" s="5">
        <v>137</v>
      </c>
      <c r="B138" s="4">
        <v>42040</v>
      </c>
      <c r="C138" s="5" t="s">
        <v>276</v>
      </c>
      <c r="D138" s="6"/>
      <c r="E138" s="5" t="s">
        <v>277</v>
      </c>
      <c r="F138" s="10" t="s">
        <v>276</v>
      </c>
      <c r="G138" s="10"/>
      <c r="H138" s="12"/>
      <c r="I138" s="12"/>
      <c r="J138" s="12"/>
      <c r="K138" s="12"/>
      <c r="L138" s="12"/>
      <c r="M138" s="29" t="s">
        <v>276</v>
      </c>
      <c r="N138" s="12"/>
      <c r="O138" s="12"/>
      <c r="P138" s="12"/>
      <c r="Q138" s="12"/>
      <c r="R138" s="12"/>
    </row>
    <row r="139" spans="1:18">
      <c r="A139" s="5">
        <v>138</v>
      </c>
      <c r="B139" s="4">
        <v>42063</v>
      </c>
      <c r="C139" s="5" t="s">
        <v>288</v>
      </c>
      <c r="D139" s="6"/>
      <c r="E139" s="5" t="s">
        <v>283</v>
      </c>
      <c r="F139" s="10" t="s">
        <v>284</v>
      </c>
      <c r="G139" s="10"/>
      <c r="H139" s="12"/>
      <c r="I139" s="12"/>
      <c r="J139" s="12"/>
      <c r="K139" s="12"/>
      <c r="L139" s="12"/>
      <c r="M139" s="29" t="s">
        <v>284</v>
      </c>
      <c r="N139" s="12"/>
      <c r="O139" s="12"/>
      <c r="P139" s="12"/>
      <c r="Q139" s="12"/>
      <c r="R139" s="12"/>
    </row>
    <row r="140" spans="1:18">
      <c r="A140" s="5">
        <v>139</v>
      </c>
      <c r="B140" s="4">
        <v>42069</v>
      </c>
      <c r="C140" s="5" t="s">
        <v>264</v>
      </c>
      <c r="D140" s="6" t="s">
        <v>282</v>
      </c>
      <c r="E140" s="5" t="s">
        <v>81</v>
      </c>
      <c r="F140" s="10" t="s">
        <v>264</v>
      </c>
      <c r="G140" s="10"/>
      <c r="H140" s="10" t="s">
        <v>264</v>
      </c>
      <c r="I140" s="12"/>
      <c r="J140" s="12"/>
      <c r="K140" s="12"/>
      <c r="L140" s="12"/>
      <c r="M140" s="29" t="s">
        <v>285</v>
      </c>
      <c r="N140" s="10" t="s">
        <v>265</v>
      </c>
      <c r="O140" s="10" t="s">
        <v>286</v>
      </c>
      <c r="P140" s="10" t="s">
        <v>287</v>
      </c>
      <c r="Q140" s="10" t="s">
        <v>287</v>
      </c>
      <c r="R140" s="10" t="s">
        <v>287</v>
      </c>
    </row>
    <row r="141" spans="1:18">
      <c r="A141" s="5">
        <v>140</v>
      </c>
      <c r="B141" s="4">
        <v>42076</v>
      </c>
      <c r="C141" s="5" t="s">
        <v>87</v>
      </c>
      <c r="D141" s="6"/>
      <c r="E141" s="5" t="s">
        <v>39</v>
      </c>
      <c r="F141" s="10" t="s">
        <v>87</v>
      </c>
      <c r="G141" s="10"/>
      <c r="H141" s="10" t="s">
        <v>87</v>
      </c>
      <c r="I141" s="12"/>
      <c r="J141" s="12"/>
      <c r="K141" s="12"/>
      <c r="L141" s="12"/>
      <c r="M141" s="29" t="s">
        <v>87</v>
      </c>
      <c r="N141" s="12"/>
      <c r="O141" s="12"/>
      <c r="P141" s="12"/>
      <c r="Q141" s="12"/>
      <c r="R141" s="12"/>
    </row>
    <row r="142" spans="1:18">
      <c r="A142" s="5">
        <v>141</v>
      </c>
      <c r="B142" s="4">
        <v>42077</v>
      </c>
      <c r="C142" s="5" t="s">
        <v>273</v>
      </c>
      <c r="D142" s="6" t="s">
        <v>274</v>
      </c>
      <c r="E142" s="5" t="s">
        <v>175</v>
      </c>
      <c r="F142" s="10" t="s">
        <v>273</v>
      </c>
      <c r="G142" s="10"/>
      <c r="H142" s="10" t="s">
        <v>273</v>
      </c>
      <c r="I142" s="10" t="s">
        <v>289</v>
      </c>
      <c r="J142" s="12"/>
      <c r="K142" s="12"/>
      <c r="L142" s="12"/>
      <c r="M142" s="29" t="s">
        <v>273</v>
      </c>
      <c r="N142" s="10" t="s">
        <v>289</v>
      </c>
      <c r="O142" s="12"/>
      <c r="P142" s="12"/>
      <c r="Q142" s="12"/>
      <c r="R142" s="12"/>
    </row>
    <row r="143" spans="1:18">
      <c r="A143" s="5">
        <v>142</v>
      </c>
      <c r="B143" s="4">
        <v>41744</v>
      </c>
      <c r="C143" s="5" t="s">
        <v>267</v>
      </c>
      <c r="D143" s="6" t="s">
        <v>72</v>
      </c>
      <c r="E143" s="5" t="s">
        <v>291</v>
      </c>
      <c r="F143" s="10" t="s">
        <v>267</v>
      </c>
      <c r="G143" s="10"/>
      <c r="H143" s="10" t="s">
        <v>267</v>
      </c>
      <c r="I143" s="10" t="s">
        <v>72</v>
      </c>
      <c r="J143" s="12"/>
      <c r="K143" s="12"/>
      <c r="L143" s="12"/>
      <c r="M143" s="29" t="s">
        <v>267</v>
      </c>
      <c r="N143" s="10" t="s">
        <v>72</v>
      </c>
      <c r="O143" s="12"/>
      <c r="P143" s="12"/>
      <c r="Q143" s="12"/>
      <c r="R143" s="12"/>
    </row>
    <row r="144" spans="1:18">
      <c r="A144" s="5">
        <v>143</v>
      </c>
      <c r="B144" s="4">
        <v>42111</v>
      </c>
      <c r="C144" s="5" t="s">
        <v>272</v>
      </c>
      <c r="D144" s="6"/>
      <c r="E144" s="5" t="s">
        <v>193</v>
      </c>
      <c r="F144" s="10" t="s">
        <v>272</v>
      </c>
      <c r="G144" s="10"/>
      <c r="H144" s="12"/>
      <c r="I144" s="12"/>
      <c r="J144" s="12"/>
      <c r="K144" s="12"/>
      <c r="L144" s="12"/>
      <c r="M144" s="29" t="s">
        <v>272</v>
      </c>
      <c r="N144" s="12"/>
      <c r="O144" s="12"/>
      <c r="P144" s="12"/>
      <c r="Q144" s="12"/>
      <c r="R144" s="12"/>
    </row>
    <row r="145" spans="1:18">
      <c r="A145" s="5">
        <v>144</v>
      </c>
      <c r="B145" s="4">
        <v>42138</v>
      </c>
      <c r="C145" s="5" t="s">
        <v>290</v>
      </c>
      <c r="D145" s="6"/>
      <c r="E145" s="5" t="s">
        <v>292</v>
      </c>
      <c r="F145" s="10" t="s">
        <v>290</v>
      </c>
      <c r="G145" s="10"/>
      <c r="H145" s="10" t="s">
        <v>290</v>
      </c>
      <c r="I145" s="12"/>
      <c r="J145" s="12"/>
      <c r="K145" s="12"/>
      <c r="L145" s="12"/>
      <c r="M145" s="29" t="s">
        <v>290</v>
      </c>
      <c r="N145" s="12"/>
      <c r="O145" s="12"/>
      <c r="P145" s="12"/>
      <c r="Q145" s="12"/>
      <c r="R145" s="12"/>
    </row>
    <row r="146" spans="1:18">
      <c r="A146" s="5">
        <v>145</v>
      </c>
      <c r="B146" s="4">
        <v>42144</v>
      </c>
      <c r="C146" s="5" t="s">
        <v>71</v>
      </c>
      <c r="D146" s="6" t="s">
        <v>293</v>
      </c>
      <c r="E146" s="5" t="s">
        <v>275</v>
      </c>
      <c r="F146" s="10" t="s">
        <v>71</v>
      </c>
      <c r="G146" s="10"/>
      <c r="H146" s="10" t="s">
        <v>71</v>
      </c>
      <c r="I146" s="10" t="s">
        <v>27</v>
      </c>
      <c r="J146" s="10" t="s">
        <v>295</v>
      </c>
      <c r="K146" s="12"/>
      <c r="L146" s="12"/>
      <c r="M146" s="29" t="s">
        <v>71</v>
      </c>
      <c r="N146" s="10" t="s">
        <v>27</v>
      </c>
      <c r="O146" s="10" t="s">
        <v>295</v>
      </c>
      <c r="P146" s="12"/>
      <c r="Q146" s="12"/>
      <c r="R146" s="12"/>
    </row>
    <row r="147" spans="1:18">
      <c r="A147" s="5">
        <v>146</v>
      </c>
      <c r="B147" s="4">
        <v>42148</v>
      </c>
      <c r="C147" s="5" t="s">
        <v>42</v>
      </c>
      <c r="D147" s="6"/>
      <c r="E147" s="5" t="s">
        <v>291</v>
      </c>
      <c r="F147" s="10" t="s">
        <v>42</v>
      </c>
      <c r="G147" s="10"/>
      <c r="H147" s="10" t="s">
        <v>42</v>
      </c>
      <c r="I147" s="12"/>
      <c r="J147" s="12"/>
      <c r="K147" s="12"/>
      <c r="L147" s="12"/>
      <c r="M147" s="29" t="s">
        <v>42</v>
      </c>
      <c r="N147" s="12"/>
      <c r="O147" s="12"/>
      <c r="P147" s="12"/>
      <c r="Q147" s="12"/>
      <c r="R147" s="12"/>
    </row>
    <row r="148" spans="1:18">
      <c r="A148" s="5">
        <v>147</v>
      </c>
      <c r="B148" s="4">
        <v>42178</v>
      </c>
      <c r="C148" s="5" t="s">
        <v>199</v>
      </c>
      <c r="D148" s="6" t="s">
        <v>36</v>
      </c>
      <c r="E148" s="5" t="s">
        <v>175</v>
      </c>
      <c r="F148" s="10" t="s">
        <v>199</v>
      </c>
      <c r="G148" s="10"/>
      <c r="H148" s="10" t="s">
        <v>199</v>
      </c>
      <c r="I148" s="10" t="s">
        <v>36</v>
      </c>
      <c r="J148" s="12"/>
      <c r="K148" s="12"/>
      <c r="L148" s="12"/>
      <c r="M148" s="29" t="s">
        <v>199</v>
      </c>
      <c r="N148" s="10" t="s">
        <v>36</v>
      </c>
      <c r="O148" s="12"/>
      <c r="P148" s="12"/>
      <c r="Q148" s="12"/>
      <c r="R148" s="12"/>
    </row>
    <row r="149" spans="1:18">
      <c r="A149" s="5">
        <v>148</v>
      </c>
      <c r="B149" s="4">
        <v>42203</v>
      </c>
      <c r="C149" s="5" t="s">
        <v>178</v>
      </c>
      <c r="D149" s="6" t="s">
        <v>294</v>
      </c>
      <c r="E149" s="5" t="s">
        <v>175</v>
      </c>
      <c r="F149" s="10" t="s">
        <v>178</v>
      </c>
      <c r="G149" s="10"/>
      <c r="H149" s="10" t="s">
        <v>178</v>
      </c>
      <c r="I149" s="10" t="s">
        <v>294</v>
      </c>
      <c r="J149" s="12"/>
      <c r="K149" s="12"/>
      <c r="L149" s="12"/>
      <c r="M149" s="29" t="s">
        <v>178</v>
      </c>
      <c r="N149" s="10" t="s">
        <v>294</v>
      </c>
      <c r="O149" s="12"/>
      <c r="P149" s="12"/>
      <c r="Q149" s="12"/>
      <c r="R149" s="12"/>
    </row>
    <row r="150" spans="1:18">
      <c r="A150" s="5">
        <v>149</v>
      </c>
      <c r="B150" s="4">
        <v>42210</v>
      </c>
      <c r="C150" s="5" t="s">
        <v>120</v>
      </c>
      <c r="D150" s="6" t="s">
        <v>316</v>
      </c>
      <c r="E150" s="5" t="s">
        <v>175</v>
      </c>
      <c r="F150" s="10" t="s">
        <v>120</v>
      </c>
      <c r="G150" s="10"/>
      <c r="H150" s="10" t="s">
        <v>120</v>
      </c>
      <c r="I150" s="10" t="s">
        <v>70</v>
      </c>
      <c r="J150" s="12"/>
      <c r="K150" s="12"/>
      <c r="L150" s="12"/>
      <c r="M150" s="29" t="s">
        <v>120</v>
      </c>
      <c r="N150" s="10" t="s">
        <v>70</v>
      </c>
      <c r="O150" s="12"/>
      <c r="P150" s="12"/>
      <c r="Q150" s="12"/>
      <c r="R150" s="12"/>
    </row>
    <row r="151" spans="1:18">
      <c r="A151" s="5">
        <v>150</v>
      </c>
      <c r="B151" s="4">
        <v>42229</v>
      </c>
      <c r="C151" s="5" t="s">
        <v>77</v>
      </c>
      <c r="D151" s="6"/>
      <c r="E151" s="5" t="s">
        <v>44</v>
      </c>
      <c r="F151" s="10" t="s">
        <v>77</v>
      </c>
      <c r="G151" s="10"/>
      <c r="H151" s="10" t="s">
        <v>77</v>
      </c>
      <c r="I151" s="12"/>
      <c r="J151" s="12"/>
      <c r="K151" s="12"/>
      <c r="L151" s="12"/>
      <c r="M151" s="29" t="s">
        <v>77</v>
      </c>
      <c r="N151" s="12"/>
      <c r="O151" s="12"/>
      <c r="P151" s="12"/>
      <c r="Q151" s="12"/>
      <c r="R151" s="12"/>
    </row>
    <row r="152" spans="1:18">
      <c r="A152" s="5">
        <v>151</v>
      </c>
      <c r="B152" s="4">
        <v>42260</v>
      </c>
      <c r="C152" s="5" t="s">
        <v>40</v>
      </c>
      <c r="D152" s="6"/>
      <c r="E152" s="5" t="s">
        <v>175</v>
      </c>
      <c r="F152" s="10" t="s">
        <v>40</v>
      </c>
      <c r="G152" s="10"/>
      <c r="H152" s="10" t="s">
        <v>40</v>
      </c>
      <c r="I152" s="12"/>
      <c r="J152" s="12"/>
      <c r="K152" s="12"/>
      <c r="L152" s="12"/>
      <c r="M152" s="29" t="s">
        <v>40</v>
      </c>
      <c r="N152" s="12"/>
      <c r="O152" s="12"/>
      <c r="P152" s="12"/>
      <c r="Q152" s="12"/>
      <c r="R152" s="12"/>
    </row>
    <row r="153" spans="1:18" ht="25.5">
      <c r="A153" s="5">
        <v>152</v>
      </c>
      <c r="B153" s="4">
        <v>42275</v>
      </c>
      <c r="C153" s="5" t="s">
        <v>19</v>
      </c>
      <c r="D153" s="6" t="s">
        <v>297</v>
      </c>
      <c r="E153" s="5" t="s">
        <v>1861</v>
      </c>
      <c r="F153" s="10" t="s">
        <v>301</v>
      </c>
      <c r="G153" s="10"/>
      <c r="H153" s="10" t="s">
        <v>19</v>
      </c>
      <c r="I153" s="10" t="s">
        <v>76</v>
      </c>
      <c r="J153" s="10" t="s">
        <v>307</v>
      </c>
      <c r="K153" s="12"/>
      <c r="L153" s="12"/>
      <c r="M153" s="29" t="s">
        <v>19</v>
      </c>
      <c r="N153" s="10" t="s">
        <v>80</v>
      </c>
      <c r="O153" s="10" t="s">
        <v>76</v>
      </c>
      <c r="P153" s="10" t="s">
        <v>307</v>
      </c>
      <c r="Q153" s="10" t="s">
        <v>307</v>
      </c>
      <c r="R153" s="10" t="s">
        <v>307</v>
      </c>
    </row>
    <row r="154" spans="1:18" ht="38.25">
      <c r="A154" s="5">
        <v>153</v>
      </c>
      <c r="B154" s="4">
        <v>42276</v>
      </c>
      <c r="C154" s="5" t="s">
        <v>19</v>
      </c>
      <c r="D154" s="6" t="s">
        <v>298</v>
      </c>
      <c r="E154" s="5" t="s">
        <v>1861</v>
      </c>
      <c r="F154" s="10" t="s">
        <v>301</v>
      </c>
      <c r="G154" s="10"/>
      <c r="H154" s="10" t="s">
        <v>19</v>
      </c>
      <c r="I154" s="10" t="s">
        <v>307</v>
      </c>
      <c r="J154" s="12"/>
      <c r="K154" s="12"/>
      <c r="L154" s="12"/>
      <c r="M154" s="29" t="s">
        <v>19</v>
      </c>
      <c r="N154" s="10" t="s">
        <v>249</v>
      </c>
      <c r="O154" s="10" t="s">
        <v>76</v>
      </c>
      <c r="P154" s="10" t="s">
        <v>307</v>
      </c>
      <c r="Q154" s="10" t="s">
        <v>307</v>
      </c>
      <c r="R154" s="10" t="s">
        <v>307</v>
      </c>
    </row>
    <row r="155" spans="1:18" ht="25.5">
      <c r="A155" s="5">
        <v>154</v>
      </c>
      <c r="B155" s="4">
        <v>42277</v>
      </c>
      <c r="C155" s="5" t="s">
        <v>121</v>
      </c>
      <c r="D155" s="6" t="s">
        <v>299</v>
      </c>
      <c r="E155" s="5" t="s">
        <v>1861</v>
      </c>
      <c r="F155" s="10" t="s">
        <v>301</v>
      </c>
      <c r="G155" s="10"/>
      <c r="H155" s="10" t="s">
        <v>121</v>
      </c>
      <c r="I155" s="10" t="s">
        <v>27</v>
      </c>
      <c r="J155" s="12"/>
      <c r="K155" s="12"/>
      <c r="L155" s="12"/>
      <c r="M155" s="29" t="s">
        <v>121</v>
      </c>
      <c r="N155" s="10" t="s">
        <v>27</v>
      </c>
      <c r="O155" s="10" t="s">
        <v>80</v>
      </c>
      <c r="P155" s="12"/>
      <c r="Q155" s="12"/>
      <c r="R155" s="12"/>
    </row>
    <row r="156" spans="1:18" ht="38.25">
      <c r="A156" s="5">
        <v>155</v>
      </c>
      <c r="B156" s="4">
        <v>42278</v>
      </c>
      <c r="C156" s="5" t="s">
        <v>121</v>
      </c>
      <c r="D156" s="6" t="s">
        <v>300</v>
      </c>
      <c r="E156" s="5" t="s">
        <v>1861</v>
      </c>
      <c r="F156" s="10" t="s">
        <v>301</v>
      </c>
      <c r="G156" s="10"/>
      <c r="H156" s="10" t="s">
        <v>121</v>
      </c>
      <c r="I156" s="10" t="s">
        <v>27</v>
      </c>
      <c r="J156" s="12"/>
      <c r="K156" s="12"/>
      <c r="L156" s="12"/>
      <c r="M156" s="29" t="s">
        <v>121</v>
      </c>
      <c r="N156" s="10" t="s">
        <v>27</v>
      </c>
      <c r="O156" s="10" t="s">
        <v>249</v>
      </c>
      <c r="P156" s="10" t="s">
        <v>308</v>
      </c>
      <c r="Q156" s="10" t="s">
        <v>308</v>
      </c>
      <c r="R156" s="10" t="s">
        <v>308</v>
      </c>
    </row>
    <row r="157" spans="1:18">
      <c r="A157" s="5">
        <v>156</v>
      </c>
      <c r="B157" s="4">
        <v>42288</v>
      </c>
      <c r="C157" s="5" t="s">
        <v>302</v>
      </c>
      <c r="D157" s="6"/>
      <c r="E157" s="5" t="s">
        <v>277</v>
      </c>
      <c r="F157" s="12" t="s">
        <v>107</v>
      </c>
      <c r="G157" s="12"/>
      <c r="H157" s="12"/>
      <c r="I157" s="12"/>
      <c r="J157" s="12"/>
      <c r="K157" s="12"/>
      <c r="L157" s="12"/>
      <c r="M157" s="29" t="s">
        <v>309</v>
      </c>
      <c r="N157" s="12"/>
      <c r="O157" s="12"/>
      <c r="P157" s="12"/>
      <c r="Q157" s="12"/>
      <c r="R157" s="12"/>
    </row>
    <row r="158" spans="1:18">
      <c r="A158" s="5">
        <v>157</v>
      </c>
      <c r="B158" s="4">
        <v>42351</v>
      </c>
      <c r="C158" s="5" t="s">
        <v>247</v>
      </c>
      <c r="D158" s="6"/>
      <c r="E158" s="5" t="s">
        <v>291</v>
      </c>
      <c r="F158" s="10" t="s">
        <v>250</v>
      </c>
      <c r="G158" s="10"/>
      <c r="H158" s="12"/>
      <c r="I158" s="12"/>
      <c r="J158" s="12"/>
      <c r="K158" s="12"/>
      <c r="L158" s="12"/>
      <c r="M158" s="29" t="s">
        <v>250</v>
      </c>
      <c r="N158" s="12"/>
      <c r="O158" s="12"/>
      <c r="P158" s="12"/>
      <c r="Q158" s="12"/>
      <c r="R158" s="12"/>
    </row>
    <row r="159" spans="1:18">
      <c r="A159" s="5">
        <v>158</v>
      </c>
      <c r="B159" s="4">
        <v>42393</v>
      </c>
      <c r="C159" s="5" t="s">
        <v>318</v>
      </c>
      <c r="D159" s="6" t="s">
        <v>319</v>
      </c>
      <c r="E159" s="5" t="s">
        <v>320</v>
      </c>
      <c r="F159" s="10" t="s">
        <v>318</v>
      </c>
      <c r="G159" s="10"/>
      <c r="H159" s="12"/>
      <c r="I159" s="12"/>
      <c r="J159" s="12"/>
      <c r="K159" s="12"/>
      <c r="L159" s="12"/>
      <c r="M159" s="29" t="s">
        <v>318</v>
      </c>
      <c r="N159" s="12"/>
      <c r="O159" s="12"/>
      <c r="P159" s="12"/>
      <c r="Q159" s="12"/>
      <c r="R159" s="12"/>
    </row>
    <row r="160" spans="1:18">
      <c r="A160" s="5">
        <v>159</v>
      </c>
      <c r="B160" s="4">
        <v>42397</v>
      </c>
      <c r="C160" s="5" t="s">
        <v>303</v>
      </c>
      <c r="D160" s="6" t="s">
        <v>321</v>
      </c>
      <c r="E160" s="5" t="s">
        <v>219</v>
      </c>
      <c r="F160" s="10" t="s">
        <v>303</v>
      </c>
      <c r="G160" s="10"/>
      <c r="H160" s="10" t="s">
        <v>303</v>
      </c>
      <c r="I160" s="10" t="s">
        <v>230</v>
      </c>
      <c r="J160" s="10" t="s">
        <v>322</v>
      </c>
      <c r="K160" s="12"/>
      <c r="L160" s="12"/>
      <c r="M160" s="12"/>
      <c r="N160" s="12"/>
      <c r="O160" s="12"/>
      <c r="P160" s="12"/>
      <c r="Q160" s="12"/>
      <c r="R160" s="12"/>
    </row>
    <row r="161" spans="1:18">
      <c r="A161" s="5">
        <v>160</v>
      </c>
      <c r="B161" s="4">
        <v>42410</v>
      </c>
      <c r="C161" s="5" t="s">
        <v>304</v>
      </c>
      <c r="D161" s="6" t="s">
        <v>328</v>
      </c>
      <c r="E161" s="5" t="s">
        <v>39</v>
      </c>
      <c r="F161" s="10" t="s">
        <v>304</v>
      </c>
      <c r="G161" s="10"/>
      <c r="H161" s="12"/>
      <c r="I161" s="12"/>
      <c r="J161" s="12"/>
      <c r="K161" s="12"/>
      <c r="L161" s="12"/>
      <c r="M161" s="29" t="s">
        <v>304</v>
      </c>
      <c r="N161" s="12"/>
      <c r="O161" s="12"/>
      <c r="P161" s="12"/>
      <c r="Q161" s="12"/>
      <c r="R161" s="12"/>
    </row>
    <row r="162" spans="1:18">
      <c r="A162" s="5">
        <v>161</v>
      </c>
      <c r="B162" s="4">
        <v>42424</v>
      </c>
      <c r="C162" s="5" t="s">
        <v>68</v>
      </c>
      <c r="D162" s="6"/>
      <c r="E162" s="5" t="s">
        <v>524</v>
      </c>
      <c r="F162" s="10" t="s">
        <v>68</v>
      </c>
      <c r="G162" s="10"/>
      <c r="H162" s="10" t="s">
        <v>68</v>
      </c>
      <c r="I162" s="12"/>
      <c r="J162" s="12"/>
      <c r="K162" s="12"/>
      <c r="L162" s="12"/>
      <c r="M162" s="29" t="s">
        <v>68</v>
      </c>
      <c r="N162" s="12"/>
      <c r="O162" s="12"/>
      <c r="P162" s="12"/>
      <c r="Q162" s="12"/>
      <c r="R162" s="12"/>
    </row>
    <row r="163" spans="1:18">
      <c r="A163" s="5">
        <v>162</v>
      </c>
      <c r="B163" s="4">
        <v>42425</v>
      </c>
      <c r="C163" s="5" t="s">
        <v>323</v>
      </c>
      <c r="D163" s="6"/>
      <c r="E163" s="5" t="s">
        <v>113</v>
      </c>
      <c r="F163" s="10" t="s">
        <v>323</v>
      </c>
      <c r="G163" s="10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</row>
    <row r="164" spans="1:18">
      <c r="A164" s="5">
        <v>163</v>
      </c>
      <c r="B164" s="4">
        <v>42433</v>
      </c>
      <c r="C164" s="5" t="s">
        <v>324</v>
      </c>
      <c r="D164" s="6"/>
      <c r="E164" s="5" t="s">
        <v>283</v>
      </c>
      <c r="F164" s="10" t="s">
        <v>324</v>
      </c>
      <c r="G164" s="10"/>
      <c r="H164" s="12"/>
      <c r="I164" s="12"/>
      <c r="J164" s="12"/>
      <c r="K164" s="12"/>
      <c r="L164" s="12"/>
      <c r="M164" s="29" t="s">
        <v>324</v>
      </c>
      <c r="N164" s="12"/>
      <c r="O164" s="12"/>
      <c r="P164" s="12"/>
      <c r="Q164" s="12"/>
      <c r="R164" s="12"/>
    </row>
    <row r="165" spans="1:18">
      <c r="A165" s="5">
        <v>164</v>
      </c>
      <c r="B165" s="4">
        <v>42466</v>
      </c>
      <c r="C165" s="5" t="s">
        <v>68</v>
      </c>
      <c r="D165" s="6" t="s">
        <v>305</v>
      </c>
      <c r="E165" s="5" t="s">
        <v>306</v>
      </c>
      <c r="F165" s="10" t="s">
        <v>68</v>
      </c>
      <c r="G165" s="10"/>
      <c r="H165" s="10" t="s">
        <v>68</v>
      </c>
      <c r="I165" s="10" t="s">
        <v>305</v>
      </c>
      <c r="J165" s="12"/>
      <c r="K165" s="12"/>
      <c r="L165" s="12"/>
      <c r="M165" s="29" t="s">
        <v>68</v>
      </c>
      <c r="N165" s="12"/>
      <c r="O165" s="12"/>
      <c r="P165" s="12"/>
      <c r="Q165" s="12"/>
      <c r="R165" s="12"/>
    </row>
    <row r="166" spans="1:18">
      <c r="A166" s="5">
        <v>165</v>
      </c>
      <c r="B166" s="4">
        <v>42475</v>
      </c>
      <c r="C166" s="5" t="s">
        <v>325</v>
      </c>
      <c r="D166" s="6"/>
      <c r="E166" s="5" t="s">
        <v>99</v>
      </c>
      <c r="F166" s="10" t="s">
        <v>325</v>
      </c>
      <c r="G166" s="10"/>
      <c r="H166" s="10" t="s">
        <v>325</v>
      </c>
      <c r="I166" s="12"/>
      <c r="J166" s="12"/>
      <c r="K166" s="12"/>
      <c r="L166" s="12"/>
      <c r="M166" s="29" t="s">
        <v>325</v>
      </c>
      <c r="N166" s="12"/>
      <c r="O166" s="12"/>
      <c r="P166" s="12"/>
      <c r="Q166" s="12"/>
      <c r="R166" s="12"/>
    </row>
    <row r="167" spans="1:18">
      <c r="A167" s="5">
        <v>166</v>
      </c>
      <c r="B167" s="4">
        <v>42478</v>
      </c>
      <c r="C167" s="5" t="s">
        <v>157</v>
      </c>
      <c r="D167" s="6" t="s">
        <v>329</v>
      </c>
      <c r="E167" s="5" t="s">
        <v>90</v>
      </c>
      <c r="F167" s="10" t="s">
        <v>157</v>
      </c>
      <c r="G167" s="10"/>
      <c r="H167" s="10" t="s">
        <v>157</v>
      </c>
      <c r="I167" s="12"/>
      <c r="J167" s="12"/>
      <c r="K167" s="12"/>
      <c r="L167" s="12"/>
      <c r="M167" s="29" t="s">
        <v>157</v>
      </c>
      <c r="N167" s="10" t="s">
        <v>330</v>
      </c>
      <c r="O167" s="10" t="s">
        <v>331</v>
      </c>
      <c r="P167" s="12"/>
      <c r="Q167" s="12"/>
      <c r="R167" s="12"/>
    </row>
    <row r="168" spans="1:18">
      <c r="A168" s="5">
        <v>167</v>
      </c>
      <c r="B168" s="4">
        <v>42489</v>
      </c>
      <c r="C168" s="5" t="s">
        <v>209</v>
      </c>
      <c r="D168" s="6" t="s">
        <v>333</v>
      </c>
      <c r="E168" s="5" t="s">
        <v>291</v>
      </c>
      <c r="F168" s="10" t="s">
        <v>209</v>
      </c>
      <c r="G168" s="10"/>
      <c r="H168" s="10" t="s">
        <v>209</v>
      </c>
      <c r="I168" s="10" t="s">
        <v>309</v>
      </c>
      <c r="J168" s="10" t="s">
        <v>335</v>
      </c>
      <c r="K168" s="12"/>
      <c r="L168" s="12"/>
      <c r="M168" s="29" t="s">
        <v>209</v>
      </c>
      <c r="N168" s="10" t="s">
        <v>309</v>
      </c>
      <c r="O168" s="10" t="s">
        <v>335</v>
      </c>
      <c r="P168" s="12"/>
      <c r="Q168" s="12"/>
      <c r="R168" s="12"/>
    </row>
    <row r="169" spans="1:18" ht="25.5">
      <c r="A169" s="5">
        <v>168</v>
      </c>
      <c r="B169" s="4">
        <v>42490</v>
      </c>
      <c r="C169" s="5" t="s">
        <v>83</v>
      </c>
      <c r="D169" s="6" t="s">
        <v>334</v>
      </c>
      <c r="E169" s="5" t="s">
        <v>208</v>
      </c>
      <c r="F169" s="10" t="s">
        <v>83</v>
      </c>
      <c r="G169" s="10"/>
      <c r="H169" s="10" t="s">
        <v>83</v>
      </c>
      <c r="I169" s="10" t="s">
        <v>27</v>
      </c>
      <c r="J169" s="10" t="s">
        <v>70</v>
      </c>
      <c r="K169" s="10" t="s">
        <v>142</v>
      </c>
      <c r="L169" s="10"/>
      <c r="M169" s="29" t="s">
        <v>83</v>
      </c>
      <c r="N169" s="10" t="s">
        <v>27</v>
      </c>
      <c r="O169" s="10" t="s">
        <v>70</v>
      </c>
      <c r="P169" s="10" t="s">
        <v>142</v>
      </c>
      <c r="Q169" s="10" t="s">
        <v>142</v>
      </c>
      <c r="R169" s="10" t="s">
        <v>142</v>
      </c>
    </row>
    <row r="170" spans="1:18">
      <c r="A170" s="5">
        <v>169</v>
      </c>
      <c r="B170" s="4">
        <v>42497</v>
      </c>
      <c r="C170" s="5" t="s">
        <v>269</v>
      </c>
      <c r="D170" s="6" t="s">
        <v>339</v>
      </c>
      <c r="E170" s="5" t="s">
        <v>338</v>
      </c>
      <c r="F170" s="10" t="s">
        <v>269</v>
      </c>
      <c r="G170" s="10"/>
      <c r="H170" s="10" t="s">
        <v>269</v>
      </c>
      <c r="I170" s="10" t="s">
        <v>339</v>
      </c>
      <c r="J170" s="12"/>
      <c r="K170" s="12"/>
      <c r="L170" s="12"/>
      <c r="M170" s="29" t="s">
        <v>269</v>
      </c>
      <c r="N170" s="10" t="s">
        <v>339</v>
      </c>
      <c r="O170" s="12"/>
      <c r="P170" s="12"/>
      <c r="Q170" s="12"/>
      <c r="R170" s="12"/>
    </row>
    <row r="171" spans="1:18">
      <c r="A171" s="5">
        <v>170</v>
      </c>
      <c r="B171" s="4">
        <v>42524</v>
      </c>
      <c r="C171" s="5" t="s">
        <v>77</v>
      </c>
      <c r="D171" s="6"/>
      <c r="E171" s="5" t="s">
        <v>99</v>
      </c>
      <c r="F171" s="10" t="s">
        <v>77</v>
      </c>
      <c r="G171" s="10"/>
      <c r="H171" s="10" t="s">
        <v>77</v>
      </c>
      <c r="I171" s="12"/>
      <c r="J171" s="12"/>
      <c r="K171" s="12"/>
      <c r="L171" s="12"/>
      <c r="M171" s="29" t="s">
        <v>77</v>
      </c>
      <c r="N171" s="12"/>
      <c r="O171" s="12"/>
      <c r="P171" s="12"/>
      <c r="Q171" s="12"/>
      <c r="R171" s="12"/>
    </row>
    <row r="172" spans="1:18">
      <c r="A172" s="5">
        <v>171</v>
      </c>
      <c r="B172" s="4">
        <v>42537</v>
      </c>
      <c r="C172" s="5" t="s">
        <v>112</v>
      </c>
      <c r="D172" s="6" t="s">
        <v>437</v>
      </c>
      <c r="E172" s="5" t="s">
        <v>44</v>
      </c>
      <c r="F172" s="10" t="s">
        <v>112</v>
      </c>
      <c r="G172" s="10"/>
      <c r="H172" s="10" t="s">
        <v>112</v>
      </c>
      <c r="I172" s="12"/>
      <c r="J172" s="12"/>
      <c r="K172" s="12"/>
      <c r="L172" s="12"/>
      <c r="M172" s="29" t="s">
        <v>112</v>
      </c>
      <c r="N172" s="12"/>
      <c r="O172" s="12"/>
      <c r="P172" s="12"/>
      <c r="Q172" s="12"/>
      <c r="R172" s="12"/>
    </row>
    <row r="173" spans="1:18">
      <c r="A173" s="5">
        <v>172</v>
      </c>
      <c r="B173" s="4">
        <v>42602</v>
      </c>
      <c r="C173" s="5" t="s">
        <v>23</v>
      </c>
      <c r="D173" s="6" t="s">
        <v>340</v>
      </c>
      <c r="E173" s="5" t="s">
        <v>341</v>
      </c>
      <c r="F173" s="10" t="s">
        <v>23</v>
      </c>
      <c r="G173" s="10"/>
      <c r="H173" s="10" t="s">
        <v>23</v>
      </c>
      <c r="I173" s="10" t="s">
        <v>195</v>
      </c>
      <c r="J173" s="10" t="s">
        <v>71</v>
      </c>
      <c r="K173" s="12"/>
      <c r="L173" s="12"/>
      <c r="M173" s="29" t="s">
        <v>23</v>
      </c>
      <c r="N173" s="10" t="s">
        <v>71</v>
      </c>
      <c r="O173" s="12"/>
      <c r="P173" s="12"/>
      <c r="Q173" s="12"/>
      <c r="R173" s="12"/>
    </row>
    <row r="174" spans="1:18">
      <c r="A174" s="5">
        <v>173</v>
      </c>
      <c r="B174" s="4">
        <v>42635</v>
      </c>
      <c r="C174" s="5" t="s">
        <v>237</v>
      </c>
      <c r="D174" s="6" t="s">
        <v>439</v>
      </c>
      <c r="E174" s="5" t="s">
        <v>175</v>
      </c>
      <c r="F174" s="10" t="s">
        <v>237</v>
      </c>
      <c r="G174" s="10"/>
      <c r="H174" s="10" t="s">
        <v>237</v>
      </c>
      <c r="I174" s="10" t="s">
        <v>72</v>
      </c>
      <c r="J174" s="10" t="s">
        <v>50</v>
      </c>
      <c r="K174" s="12"/>
      <c r="L174" s="12"/>
      <c r="M174" s="29" t="s">
        <v>237</v>
      </c>
      <c r="N174" s="10" t="s">
        <v>72</v>
      </c>
      <c r="O174" s="10" t="s">
        <v>50</v>
      </c>
      <c r="P174" s="12"/>
      <c r="Q174" s="12"/>
      <c r="R174" s="12"/>
    </row>
    <row r="175" spans="1:18" ht="25.5">
      <c r="A175" s="5">
        <v>174</v>
      </c>
      <c r="B175" s="4">
        <v>42640</v>
      </c>
      <c r="C175" s="5" t="s">
        <v>19</v>
      </c>
      <c r="D175" s="6" t="s">
        <v>442</v>
      </c>
      <c r="E175" s="5" t="s">
        <v>553</v>
      </c>
      <c r="F175" s="10" t="s">
        <v>19</v>
      </c>
      <c r="G175" s="10"/>
      <c r="H175" s="10" t="s">
        <v>19</v>
      </c>
      <c r="I175" s="10" t="s">
        <v>27</v>
      </c>
      <c r="J175" s="10" t="s">
        <v>440</v>
      </c>
      <c r="K175" s="12"/>
      <c r="L175" s="12"/>
      <c r="M175" s="29" t="s">
        <v>19</v>
      </c>
      <c r="N175" s="10" t="s">
        <v>27</v>
      </c>
      <c r="O175" s="10" t="s">
        <v>440</v>
      </c>
      <c r="P175" s="10" t="s">
        <v>441</v>
      </c>
      <c r="Q175" s="10" t="s">
        <v>441</v>
      </c>
      <c r="R175" s="10" t="s">
        <v>441</v>
      </c>
    </row>
    <row r="176" spans="1:18">
      <c r="A176" s="5">
        <v>175</v>
      </c>
      <c r="B176" s="4">
        <v>42665</v>
      </c>
      <c r="C176" s="5" t="s">
        <v>20</v>
      </c>
      <c r="D176" s="6" t="s">
        <v>443</v>
      </c>
      <c r="E176" s="5" t="s">
        <v>39</v>
      </c>
      <c r="F176" s="10" t="s">
        <v>94</v>
      </c>
      <c r="G176" s="10"/>
      <c r="H176" s="10"/>
      <c r="I176" s="10"/>
      <c r="J176" s="10"/>
      <c r="K176" s="12"/>
      <c r="L176" s="12"/>
      <c r="M176" s="29" t="s">
        <v>94</v>
      </c>
      <c r="N176" s="10"/>
      <c r="O176" s="10"/>
      <c r="P176" s="10"/>
      <c r="Q176" s="10"/>
      <c r="R176" s="10"/>
    </row>
    <row r="177" spans="1:18">
      <c r="A177" s="5">
        <v>176</v>
      </c>
      <c r="B177" s="4">
        <v>42667</v>
      </c>
      <c r="C177" s="5" t="s">
        <v>80</v>
      </c>
      <c r="D177" s="6" t="s">
        <v>444</v>
      </c>
      <c r="E177" s="5" t="s">
        <v>39</v>
      </c>
      <c r="F177" s="10" t="s">
        <v>80</v>
      </c>
      <c r="G177" s="10"/>
      <c r="H177" s="12"/>
      <c r="I177" s="12"/>
      <c r="J177" s="12"/>
      <c r="K177" s="12"/>
      <c r="L177" s="12"/>
      <c r="M177" s="29" t="s">
        <v>80</v>
      </c>
      <c r="N177" s="10" t="s">
        <v>445</v>
      </c>
      <c r="O177" s="12"/>
      <c r="P177" s="12"/>
      <c r="Q177" s="12"/>
      <c r="R177" s="12"/>
    </row>
    <row r="178" spans="1:18">
      <c r="A178" s="5">
        <v>177</v>
      </c>
      <c r="B178" s="4">
        <v>42722</v>
      </c>
      <c r="C178" s="5" t="s">
        <v>247</v>
      </c>
      <c r="D178" s="6"/>
      <c r="E178" s="5" t="s">
        <v>291</v>
      </c>
      <c r="F178" s="10" t="s">
        <v>250</v>
      </c>
      <c r="G178" s="10"/>
      <c r="H178" s="12"/>
      <c r="I178" s="12"/>
      <c r="J178" s="12"/>
      <c r="K178" s="12"/>
      <c r="L178" s="12"/>
      <c r="M178" s="29" t="s">
        <v>250</v>
      </c>
      <c r="N178" s="12"/>
      <c r="O178" s="12"/>
      <c r="P178" s="12"/>
      <c r="Q178" s="12"/>
      <c r="R178" s="12"/>
    </row>
    <row r="179" spans="1:18">
      <c r="A179" s="5">
        <v>178</v>
      </c>
      <c r="B179" s="4">
        <v>42780</v>
      </c>
      <c r="C179" s="5" t="s">
        <v>49</v>
      </c>
      <c r="D179" s="6"/>
      <c r="E179" s="5" t="s">
        <v>291</v>
      </c>
      <c r="F179" s="10" t="s">
        <v>49</v>
      </c>
      <c r="G179" s="10"/>
      <c r="H179" s="10" t="s">
        <v>49</v>
      </c>
      <c r="I179" s="12"/>
      <c r="J179" s="12"/>
      <c r="K179" s="12"/>
      <c r="L179" s="12"/>
      <c r="M179" s="29" t="s">
        <v>49</v>
      </c>
      <c r="N179" s="12"/>
      <c r="O179" s="12"/>
      <c r="P179" s="12"/>
      <c r="Q179" s="12"/>
      <c r="R179" s="12"/>
    </row>
    <row r="180" spans="1:18">
      <c r="A180" s="5">
        <v>179</v>
      </c>
      <c r="B180" s="4">
        <v>42799</v>
      </c>
      <c r="C180" s="5" t="s">
        <v>249</v>
      </c>
      <c r="D180" s="6" t="s">
        <v>446</v>
      </c>
      <c r="E180" s="5" t="s">
        <v>39</v>
      </c>
      <c r="F180" s="10" t="s">
        <v>249</v>
      </c>
      <c r="G180" s="10"/>
      <c r="H180" s="10" t="s">
        <v>249</v>
      </c>
      <c r="I180" s="10" t="s">
        <v>448</v>
      </c>
      <c r="J180" s="10" t="s">
        <v>449</v>
      </c>
      <c r="K180" s="12"/>
      <c r="L180" s="12"/>
      <c r="M180" s="29" t="s">
        <v>249</v>
      </c>
      <c r="N180" s="12"/>
      <c r="O180" s="12"/>
      <c r="P180" s="12"/>
      <c r="Q180" s="12"/>
      <c r="R180" s="12"/>
    </row>
    <row r="181" spans="1:18">
      <c r="A181" s="5">
        <v>180</v>
      </c>
      <c r="B181" s="4">
        <v>42853</v>
      </c>
      <c r="C181" s="5" t="s">
        <v>14</v>
      </c>
      <c r="D181" s="6" t="s">
        <v>450</v>
      </c>
      <c r="E181" s="5" t="s">
        <v>291</v>
      </c>
      <c r="F181" s="10" t="s">
        <v>14</v>
      </c>
      <c r="G181" s="10"/>
      <c r="H181" s="10" t="s">
        <v>14</v>
      </c>
      <c r="I181" s="12"/>
      <c r="J181" s="12"/>
      <c r="K181" s="12"/>
      <c r="L181" s="12"/>
      <c r="M181" s="29" t="s">
        <v>14</v>
      </c>
      <c r="N181" s="12"/>
      <c r="O181" s="12"/>
      <c r="P181" s="12"/>
      <c r="Q181" s="12"/>
      <c r="R181" s="12"/>
    </row>
    <row r="182" spans="1:18">
      <c r="A182" s="5">
        <v>181</v>
      </c>
      <c r="B182" s="4">
        <v>42897</v>
      </c>
      <c r="C182" s="5" t="s">
        <v>68</v>
      </c>
      <c r="D182" s="6" t="s">
        <v>309</v>
      </c>
      <c r="E182" s="5" t="s">
        <v>291</v>
      </c>
      <c r="F182" s="10" t="s">
        <v>68</v>
      </c>
      <c r="G182" s="10"/>
      <c r="H182" s="10" t="s">
        <v>68</v>
      </c>
      <c r="I182" s="10" t="s">
        <v>309</v>
      </c>
      <c r="J182" s="12"/>
      <c r="K182" s="12"/>
      <c r="L182" s="12"/>
      <c r="M182" s="29" t="s">
        <v>68</v>
      </c>
      <c r="N182" s="10" t="s">
        <v>309</v>
      </c>
      <c r="O182" s="12"/>
      <c r="P182" s="12"/>
      <c r="Q182" s="12"/>
      <c r="R182" s="12"/>
    </row>
    <row r="183" spans="1:18">
      <c r="A183" s="5">
        <v>182</v>
      </c>
      <c r="B183" s="4">
        <v>42901</v>
      </c>
      <c r="C183" s="5" t="s">
        <v>68</v>
      </c>
      <c r="D183" s="6" t="s">
        <v>309</v>
      </c>
      <c r="E183" s="6" t="s">
        <v>451</v>
      </c>
      <c r="F183" s="10" t="s">
        <v>68</v>
      </c>
      <c r="G183" s="10"/>
      <c r="H183" s="10" t="s">
        <v>68</v>
      </c>
      <c r="I183" s="10" t="s">
        <v>309</v>
      </c>
      <c r="J183" s="12"/>
      <c r="K183" s="12"/>
      <c r="L183" s="12"/>
      <c r="M183" s="29" t="s">
        <v>68</v>
      </c>
      <c r="N183" s="10" t="s">
        <v>309</v>
      </c>
      <c r="O183" s="12"/>
      <c r="P183" s="12"/>
      <c r="Q183" s="12"/>
      <c r="R183" s="12"/>
    </row>
    <row r="184" spans="1:18">
      <c r="A184" s="5">
        <v>183</v>
      </c>
      <c r="B184" s="4">
        <v>42904</v>
      </c>
      <c r="C184" s="5" t="s">
        <v>23</v>
      </c>
      <c r="D184" s="6"/>
      <c r="E184" s="5" t="s">
        <v>452</v>
      </c>
      <c r="F184" s="10" t="s">
        <v>23</v>
      </c>
      <c r="G184" s="10"/>
      <c r="H184" s="10" t="s">
        <v>23</v>
      </c>
      <c r="I184" s="12"/>
      <c r="J184" s="12"/>
      <c r="K184" s="12"/>
      <c r="M184" s="44" t="s">
        <v>23</v>
      </c>
      <c r="N184" s="12"/>
      <c r="O184" s="12"/>
      <c r="P184" s="12"/>
      <c r="Q184" s="12"/>
      <c r="R184" s="12"/>
    </row>
    <row r="185" spans="1:18">
      <c r="A185" s="5">
        <v>184</v>
      </c>
      <c r="B185" s="4">
        <v>42921</v>
      </c>
      <c r="C185" s="5" t="s">
        <v>23</v>
      </c>
      <c r="D185" s="6" t="s">
        <v>340</v>
      </c>
      <c r="E185" s="5" t="s">
        <v>447</v>
      </c>
      <c r="F185" s="10" t="s">
        <v>23</v>
      </c>
      <c r="G185" s="10"/>
      <c r="H185" s="10" t="s">
        <v>23</v>
      </c>
      <c r="I185" s="10" t="s">
        <v>195</v>
      </c>
      <c r="J185" s="10" t="s">
        <v>71</v>
      </c>
      <c r="K185" s="12"/>
      <c r="M185" s="44" t="s">
        <v>23</v>
      </c>
      <c r="N185" s="10" t="s">
        <v>71</v>
      </c>
      <c r="O185" s="12"/>
      <c r="P185" s="12"/>
      <c r="Q185" s="12"/>
      <c r="R185" s="12"/>
    </row>
    <row r="186" spans="1:18">
      <c r="A186" s="5">
        <v>185</v>
      </c>
      <c r="B186" s="4">
        <v>42926</v>
      </c>
      <c r="C186" s="5" t="s">
        <v>453</v>
      </c>
      <c r="D186" s="6"/>
      <c r="E186" s="5" t="s">
        <v>291</v>
      </c>
      <c r="F186" s="10" t="s">
        <v>453</v>
      </c>
      <c r="G186" s="10"/>
      <c r="H186" s="10" t="s">
        <v>453</v>
      </c>
      <c r="I186" s="12"/>
      <c r="J186" s="12"/>
      <c r="K186" s="12"/>
      <c r="L186" s="12"/>
      <c r="M186" s="29" t="s">
        <v>453</v>
      </c>
      <c r="N186" s="12"/>
      <c r="O186" s="12"/>
      <c r="P186" s="12"/>
      <c r="Q186" s="12"/>
      <c r="R186" s="12"/>
    </row>
    <row r="187" spans="1:18">
      <c r="A187" s="5">
        <v>186</v>
      </c>
      <c r="B187" s="4">
        <v>42927</v>
      </c>
      <c r="C187" s="5" t="s">
        <v>96</v>
      </c>
      <c r="D187" s="6"/>
      <c r="E187" s="5" t="s">
        <v>291</v>
      </c>
      <c r="F187" s="10" t="s">
        <v>96</v>
      </c>
      <c r="G187" s="10"/>
      <c r="H187" s="10" t="s">
        <v>96</v>
      </c>
      <c r="I187" s="12"/>
      <c r="J187" s="12"/>
      <c r="K187" s="12"/>
      <c r="L187" s="12"/>
      <c r="M187" s="29" t="s">
        <v>96</v>
      </c>
      <c r="N187" s="12"/>
      <c r="O187" s="12"/>
      <c r="P187" s="12"/>
      <c r="Q187" s="12"/>
      <c r="R187" s="12"/>
    </row>
    <row r="188" spans="1:18">
      <c r="A188" s="5">
        <v>187</v>
      </c>
      <c r="B188" s="4">
        <v>42936</v>
      </c>
      <c r="C188" s="5" t="s">
        <v>209</v>
      </c>
      <c r="D188" s="6"/>
      <c r="E188" s="5" t="s">
        <v>81</v>
      </c>
      <c r="F188" s="10" t="s">
        <v>209</v>
      </c>
      <c r="G188" s="10"/>
      <c r="H188" s="10" t="s">
        <v>209</v>
      </c>
      <c r="I188" s="12"/>
      <c r="J188" s="12"/>
      <c r="K188" s="12"/>
      <c r="L188" s="12"/>
      <c r="M188" s="29" t="s">
        <v>209</v>
      </c>
      <c r="N188" s="12"/>
      <c r="O188" s="12"/>
      <c r="P188" s="12"/>
      <c r="Q188" s="12"/>
      <c r="R188" s="12"/>
    </row>
    <row r="189" spans="1:18">
      <c r="A189" s="5">
        <v>188</v>
      </c>
      <c r="B189" s="4">
        <v>42937</v>
      </c>
      <c r="C189" s="5" t="s">
        <v>19</v>
      </c>
      <c r="D189" s="6" t="s">
        <v>70</v>
      </c>
      <c r="E189" s="5" t="s">
        <v>454</v>
      </c>
      <c r="F189" s="10" t="s">
        <v>19</v>
      </c>
      <c r="G189" s="10"/>
      <c r="H189" s="10" t="s">
        <v>19</v>
      </c>
      <c r="I189" s="10" t="s">
        <v>70</v>
      </c>
      <c r="J189" s="12"/>
      <c r="K189" s="12"/>
      <c r="L189" s="12"/>
      <c r="M189" s="29" t="s">
        <v>19</v>
      </c>
      <c r="N189" s="10" t="s">
        <v>70</v>
      </c>
      <c r="O189" s="12"/>
      <c r="P189" s="12"/>
      <c r="Q189" s="12"/>
      <c r="R189" s="12"/>
    </row>
    <row r="190" spans="1:18">
      <c r="A190" s="5">
        <v>189</v>
      </c>
      <c r="B190" s="4">
        <v>43021</v>
      </c>
      <c r="C190" s="5" t="s">
        <v>455</v>
      </c>
      <c r="D190" s="6" t="s">
        <v>456</v>
      </c>
      <c r="E190" s="5" t="s">
        <v>81</v>
      </c>
      <c r="F190" s="10" t="s">
        <v>455</v>
      </c>
      <c r="G190" s="10"/>
      <c r="H190" s="10" t="s">
        <v>455</v>
      </c>
      <c r="I190" s="10" t="s">
        <v>456</v>
      </c>
      <c r="J190" s="12"/>
      <c r="K190" s="12"/>
      <c r="L190" s="12"/>
      <c r="M190" s="29" t="s">
        <v>455</v>
      </c>
      <c r="N190" s="12"/>
      <c r="O190" s="12"/>
      <c r="P190" s="12"/>
      <c r="Q190" s="12"/>
      <c r="R190" s="12"/>
    </row>
    <row r="191" spans="1:18">
      <c r="A191" s="5">
        <v>190</v>
      </c>
      <c r="B191" s="4">
        <v>43050</v>
      </c>
      <c r="C191" s="5" t="s">
        <v>230</v>
      </c>
      <c r="D191" s="6"/>
      <c r="E191" s="5" t="s">
        <v>44</v>
      </c>
      <c r="F191" s="10" t="s">
        <v>230</v>
      </c>
      <c r="G191" s="10"/>
      <c r="H191" s="10" t="s">
        <v>230</v>
      </c>
      <c r="I191" s="12"/>
      <c r="J191" s="12"/>
      <c r="K191" s="12"/>
      <c r="L191" s="12"/>
      <c r="M191" s="29" t="s">
        <v>230</v>
      </c>
      <c r="N191" s="12"/>
      <c r="O191" s="12"/>
      <c r="P191" s="12"/>
      <c r="Q191" s="12"/>
      <c r="R191" s="12"/>
    </row>
    <row r="192" spans="1:18">
      <c r="A192" s="5">
        <v>191</v>
      </c>
      <c r="B192" s="4">
        <v>43057</v>
      </c>
      <c r="C192" s="6" t="s">
        <v>75</v>
      </c>
      <c r="D192" s="6"/>
      <c r="E192" s="5" t="s">
        <v>459</v>
      </c>
      <c r="F192" s="12" t="s">
        <v>107</v>
      </c>
      <c r="G192" s="12"/>
      <c r="H192" s="10" t="s">
        <v>75</v>
      </c>
      <c r="I192" s="12"/>
      <c r="J192" s="12"/>
      <c r="K192" s="12"/>
      <c r="L192" s="12"/>
      <c r="M192" s="45" t="s">
        <v>75</v>
      </c>
      <c r="N192" s="12"/>
      <c r="O192" s="12"/>
      <c r="P192" s="12"/>
      <c r="Q192" s="12"/>
      <c r="R192" s="12"/>
    </row>
    <row r="193" spans="1:18">
      <c r="A193" s="5">
        <v>192</v>
      </c>
      <c r="B193" s="4">
        <v>43068</v>
      </c>
      <c r="C193" s="5" t="s">
        <v>80</v>
      </c>
      <c r="D193" s="6" t="s">
        <v>223</v>
      </c>
      <c r="E193" s="5" t="s">
        <v>39</v>
      </c>
      <c r="F193" s="10" t="s">
        <v>80</v>
      </c>
      <c r="G193" s="10"/>
      <c r="H193" s="12"/>
      <c r="I193" s="41" t="s">
        <v>223</v>
      </c>
      <c r="J193" s="12"/>
      <c r="K193" s="12"/>
      <c r="L193" s="12"/>
      <c r="M193" s="29" t="s">
        <v>80</v>
      </c>
      <c r="N193" s="41" t="s">
        <v>223</v>
      </c>
      <c r="O193" s="12"/>
      <c r="P193" s="12"/>
      <c r="Q193" s="12"/>
      <c r="R193" s="12"/>
    </row>
    <row r="194" spans="1:18">
      <c r="A194" s="5">
        <v>193</v>
      </c>
      <c r="B194" s="4">
        <v>43126</v>
      </c>
      <c r="C194" s="5" t="s">
        <v>207</v>
      </c>
      <c r="D194" s="6" t="s">
        <v>572</v>
      </c>
      <c r="E194" s="5" t="s">
        <v>81</v>
      </c>
      <c r="F194" s="10" t="s">
        <v>207</v>
      </c>
      <c r="G194" s="10"/>
      <c r="H194" s="10" t="s">
        <v>207</v>
      </c>
      <c r="I194" s="12"/>
      <c r="J194" s="12"/>
      <c r="K194" s="12"/>
      <c r="L194" s="12"/>
      <c r="M194" s="29" t="s">
        <v>207</v>
      </c>
      <c r="N194" s="10" t="s">
        <v>307</v>
      </c>
      <c r="O194" s="12"/>
      <c r="P194" s="12"/>
      <c r="Q194" s="12"/>
      <c r="R194" s="12"/>
    </row>
    <row r="195" spans="1:18">
      <c r="A195" s="5">
        <v>194</v>
      </c>
      <c r="B195" s="4">
        <v>43130</v>
      </c>
      <c r="C195" s="5" t="s">
        <v>27</v>
      </c>
      <c r="D195" s="6" t="s">
        <v>457</v>
      </c>
      <c r="E195" s="5" t="s">
        <v>81</v>
      </c>
      <c r="F195" s="10" t="s">
        <v>27</v>
      </c>
      <c r="G195" s="10" t="s">
        <v>27</v>
      </c>
      <c r="H195" s="10" t="s">
        <v>27</v>
      </c>
      <c r="I195" s="10" t="s">
        <v>307</v>
      </c>
      <c r="J195" s="10" t="s">
        <v>506</v>
      </c>
      <c r="K195" s="12"/>
      <c r="L195" s="12"/>
      <c r="M195" s="29" t="s">
        <v>27</v>
      </c>
      <c r="N195" s="10" t="s">
        <v>458</v>
      </c>
      <c r="O195" s="10" t="s">
        <v>449</v>
      </c>
      <c r="P195" s="12"/>
      <c r="Q195" s="12"/>
      <c r="R195" s="12"/>
    </row>
    <row r="196" spans="1:18" ht="38.25">
      <c r="A196" s="5">
        <v>195</v>
      </c>
      <c r="B196" s="4">
        <v>43142</v>
      </c>
      <c r="C196" s="5" t="s">
        <v>461</v>
      </c>
      <c r="D196" s="6" t="s">
        <v>464</v>
      </c>
      <c r="E196" s="5" t="s">
        <v>1864</v>
      </c>
      <c r="F196" s="10" t="s">
        <v>567</v>
      </c>
      <c r="G196" s="10" t="s">
        <v>567</v>
      </c>
      <c r="H196" s="10" t="s">
        <v>568</v>
      </c>
      <c r="I196" s="12"/>
      <c r="J196" s="12"/>
      <c r="K196" s="12"/>
      <c r="L196" s="12"/>
      <c r="M196" s="29" t="s">
        <v>568</v>
      </c>
      <c r="N196" s="12"/>
      <c r="O196" s="12"/>
      <c r="P196" s="12"/>
      <c r="Q196" s="12"/>
      <c r="R196" s="12"/>
    </row>
    <row r="197" spans="1:18" ht="25.5">
      <c r="A197" s="5">
        <v>196</v>
      </c>
      <c r="B197" s="4">
        <v>43143</v>
      </c>
      <c r="C197" s="5" t="s">
        <v>462</v>
      </c>
      <c r="D197" s="6" t="s">
        <v>466</v>
      </c>
      <c r="E197" s="5" t="s">
        <v>1864</v>
      </c>
      <c r="F197" s="10" t="s">
        <v>567</v>
      </c>
      <c r="G197" s="10" t="s">
        <v>567</v>
      </c>
      <c r="H197" s="10" t="s">
        <v>568</v>
      </c>
      <c r="I197" s="12"/>
      <c r="J197" s="12"/>
      <c r="K197" s="12"/>
      <c r="L197" s="12"/>
      <c r="M197" s="29" t="s">
        <v>568</v>
      </c>
      <c r="N197" s="12"/>
      <c r="O197" s="12"/>
      <c r="P197" s="12"/>
      <c r="Q197" s="12"/>
      <c r="R197" s="12"/>
    </row>
    <row r="198" spans="1:18" ht="38.25">
      <c r="A198" s="5">
        <v>197</v>
      </c>
      <c r="B198" s="4">
        <v>43144</v>
      </c>
      <c r="C198" s="5" t="s">
        <v>462</v>
      </c>
      <c r="D198" s="6" t="s">
        <v>1618</v>
      </c>
      <c r="E198" s="5" t="s">
        <v>1864</v>
      </c>
      <c r="F198" s="10" t="s">
        <v>567</v>
      </c>
      <c r="G198" s="10" t="s">
        <v>567</v>
      </c>
      <c r="H198" s="10" t="s">
        <v>568</v>
      </c>
      <c r="I198" s="12"/>
      <c r="J198" s="12"/>
      <c r="K198" s="12"/>
      <c r="L198" s="12"/>
      <c r="M198" s="29" t="s">
        <v>568</v>
      </c>
      <c r="N198" s="12"/>
      <c r="O198" s="12"/>
      <c r="P198" s="12"/>
      <c r="Q198" s="12"/>
      <c r="R198" s="12"/>
    </row>
    <row r="199" spans="1:18" ht="38.25">
      <c r="A199" s="5">
        <v>198</v>
      </c>
      <c r="B199" s="4">
        <v>43145</v>
      </c>
      <c r="C199" s="5" t="s">
        <v>463</v>
      </c>
      <c r="D199" s="6" t="s">
        <v>1619</v>
      </c>
      <c r="E199" s="5" t="s">
        <v>1864</v>
      </c>
      <c r="F199" s="10" t="s">
        <v>567</v>
      </c>
      <c r="G199" s="10" t="s">
        <v>567</v>
      </c>
      <c r="H199" s="10" t="s">
        <v>568</v>
      </c>
      <c r="I199" s="12"/>
      <c r="J199" s="12"/>
      <c r="K199" s="12"/>
      <c r="L199" s="12"/>
      <c r="M199" s="29" t="s">
        <v>568</v>
      </c>
      <c r="N199" s="12"/>
      <c r="O199" s="12"/>
      <c r="P199" s="12"/>
      <c r="Q199" s="12"/>
      <c r="R199" s="12"/>
    </row>
    <row r="200" spans="1:18" ht="51">
      <c r="A200" s="5">
        <v>199</v>
      </c>
      <c r="B200" s="4">
        <v>43146</v>
      </c>
      <c r="C200" s="5" t="s">
        <v>272</v>
      </c>
      <c r="D200" s="6" t="s">
        <v>467</v>
      </c>
      <c r="E200" s="5" t="s">
        <v>1864</v>
      </c>
      <c r="F200" s="10" t="s">
        <v>567</v>
      </c>
      <c r="G200" s="10" t="s">
        <v>567</v>
      </c>
      <c r="H200" s="10" t="s">
        <v>568</v>
      </c>
      <c r="I200" s="12"/>
      <c r="J200" s="12"/>
      <c r="K200" s="12"/>
      <c r="L200" s="12"/>
      <c r="M200" s="29" t="s">
        <v>568</v>
      </c>
      <c r="N200" s="12"/>
      <c r="O200" s="12"/>
      <c r="P200" s="12"/>
      <c r="Q200" s="12"/>
      <c r="R200" s="12"/>
    </row>
    <row r="201" spans="1:18">
      <c r="A201" s="5">
        <v>200</v>
      </c>
      <c r="B201" s="4">
        <v>43147</v>
      </c>
      <c r="C201" s="5" t="s">
        <v>462</v>
      </c>
      <c r="D201" s="6" t="s">
        <v>468</v>
      </c>
      <c r="E201" s="5" t="s">
        <v>39</v>
      </c>
      <c r="F201" s="10" t="s">
        <v>462</v>
      </c>
      <c r="G201" s="10"/>
      <c r="H201" s="10" t="s">
        <v>462</v>
      </c>
      <c r="I201" s="12"/>
      <c r="J201" s="12"/>
      <c r="K201" s="12"/>
      <c r="L201" s="12"/>
      <c r="M201" s="29" t="s">
        <v>462</v>
      </c>
      <c r="N201" s="41" t="s">
        <v>468</v>
      </c>
      <c r="O201" s="12"/>
      <c r="P201" s="12"/>
      <c r="Q201" s="12"/>
      <c r="R201" s="12"/>
    </row>
    <row r="202" spans="1:18">
      <c r="A202" s="5">
        <v>201</v>
      </c>
      <c r="B202" s="4">
        <v>43163</v>
      </c>
      <c r="C202" s="5" t="s">
        <v>469</v>
      </c>
      <c r="D202" s="6"/>
      <c r="E202" s="5" t="s">
        <v>283</v>
      </c>
      <c r="F202" s="10" t="s">
        <v>469</v>
      </c>
      <c r="G202" s="10"/>
      <c r="H202" s="10" t="s">
        <v>469</v>
      </c>
      <c r="I202" s="12"/>
      <c r="J202" s="12"/>
      <c r="K202" s="12"/>
      <c r="L202" s="12"/>
      <c r="M202" s="29" t="s">
        <v>469</v>
      </c>
      <c r="N202" s="12"/>
      <c r="O202" s="12"/>
      <c r="P202" s="12"/>
      <c r="Q202" s="12"/>
      <c r="R202" s="12"/>
    </row>
    <row r="203" spans="1:18">
      <c r="A203" s="5">
        <v>202</v>
      </c>
      <c r="B203" s="4">
        <v>43211</v>
      </c>
      <c r="C203" s="5" t="s">
        <v>470</v>
      </c>
      <c r="D203" s="6"/>
      <c r="E203" s="5" t="s">
        <v>81</v>
      </c>
      <c r="F203" s="10" t="s">
        <v>470</v>
      </c>
      <c r="G203" s="10" t="s">
        <v>470</v>
      </c>
      <c r="H203" s="10" t="s">
        <v>470</v>
      </c>
      <c r="I203" s="12"/>
      <c r="J203" s="12"/>
      <c r="K203" s="12"/>
      <c r="L203" s="12"/>
      <c r="M203" s="29" t="s">
        <v>470</v>
      </c>
      <c r="N203" s="12"/>
      <c r="O203" s="12"/>
      <c r="P203" s="12"/>
      <c r="Q203" s="12"/>
      <c r="R203" s="12"/>
    </row>
    <row r="204" spans="1:18" ht="25.5">
      <c r="A204" s="5">
        <v>203</v>
      </c>
      <c r="B204" s="4">
        <v>43245</v>
      </c>
      <c r="C204" s="5" t="s">
        <v>19</v>
      </c>
      <c r="D204" s="6" t="s">
        <v>471</v>
      </c>
      <c r="E204" s="5" t="s">
        <v>451</v>
      </c>
      <c r="F204" s="10" t="s">
        <v>19</v>
      </c>
      <c r="G204" s="10" t="s">
        <v>19</v>
      </c>
      <c r="H204" s="10" t="s">
        <v>19</v>
      </c>
      <c r="I204" s="10" t="s">
        <v>70</v>
      </c>
      <c r="J204" s="10" t="s">
        <v>27</v>
      </c>
      <c r="K204" s="10" t="s">
        <v>265</v>
      </c>
      <c r="L204" s="29" t="s">
        <v>43</v>
      </c>
      <c r="M204" s="29" t="s">
        <v>19</v>
      </c>
      <c r="N204" s="10" t="s">
        <v>70</v>
      </c>
      <c r="O204" s="10" t="s">
        <v>27</v>
      </c>
      <c r="P204" s="10" t="s">
        <v>265</v>
      </c>
      <c r="Q204" s="12"/>
      <c r="R204" s="12"/>
    </row>
    <row r="205" spans="1:18" ht="25.5">
      <c r="A205" s="5">
        <v>204</v>
      </c>
      <c r="B205" s="4">
        <v>43266</v>
      </c>
      <c r="C205" s="5" t="s">
        <v>19</v>
      </c>
      <c r="D205" s="6" t="s">
        <v>471</v>
      </c>
      <c r="E205" s="5" t="s">
        <v>472</v>
      </c>
      <c r="F205" s="10" t="s">
        <v>19</v>
      </c>
      <c r="G205" s="10"/>
      <c r="H205" s="10" t="s">
        <v>19</v>
      </c>
      <c r="I205" s="10" t="s">
        <v>70</v>
      </c>
      <c r="J205" s="10" t="s">
        <v>27</v>
      </c>
      <c r="K205" s="10" t="s">
        <v>265</v>
      </c>
      <c r="L205" s="29" t="s">
        <v>43</v>
      </c>
      <c r="M205" s="5"/>
      <c r="N205" s="12"/>
      <c r="O205" s="12"/>
      <c r="P205" s="12"/>
      <c r="Q205" s="12"/>
      <c r="R205" s="12"/>
    </row>
    <row r="206" spans="1:18">
      <c r="A206" s="5">
        <v>205</v>
      </c>
      <c r="B206" s="4">
        <v>43268</v>
      </c>
      <c r="C206" s="5" t="s">
        <v>36</v>
      </c>
      <c r="D206" s="6" t="s">
        <v>473</v>
      </c>
      <c r="E206" s="5" t="s">
        <v>175</v>
      </c>
      <c r="F206" s="10" t="s">
        <v>36</v>
      </c>
      <c r="G206" s="10" t="s">
        <v>36</v>
      </c>
      <c r="H206" s="10" t="s">
        <v>36</v>
      </c>
      <c r="I206" s="10" t="s">
        <v>72</v>
      </c>
      <c r="J206" s="10" t="s">
        <v>11</v>
      </c>
      <c r="K206" s="12"/>
      <c r="L206" s="12"/>
      <c r="M206" s="29" t="s">
        <v>36</v>
      </c>
      <c r="N206" s="10" t="s">
        <v>11</v>
      </c>
      <c r="P206" s="12"/>
      <c r="Q206" s="12"/>
      <c r="R206" s="12"/>
    </row>
    <row r="207" spans="1:18" ht="25.5">
      <c r="A207" s="5">
        <v>206</v>
      </c>
      <c r="B207" s="4">
        <v>43273</v>
      </c>
      <c r="C207" s="5" t="s">
        <v>474</v>
      </c>
      <c r="D207" s="6" t="s">
        <v>593</v>
      </c>
      <c r="E207" s="5" t="s">
        <v>81</v>
      </c>
      <c r="F207" s="10" t="s">
        <v>474</v>
      </c>
      <c r="G207" s="10" t="s">
        <v>474</v>
      </c>
      <c r="H207" s="12"/>
      <c r="I207" s="12"/>
      <c r="J207" s="12"/>
      <c r="K207" s="12"/>
      <c r="L207" s="12"/>
      <c r="M207" s="29" t="s">
        <v>474</v>
      </c>
      <c r="N207" s="10" t="s">
        <v>509</v>
      </c>
      <c r="O207" s="10" t="s">
        <v>492</v>
      </c>
      <c r="P207" s="12"/>
      <c r="Q207" s="12"/>
      <c r="R207" s="12"/>
    </row>
    <row r="208" spans="1:18">
      <c r="A208" s="5">
        <v>207</v>
      </c>
      <c r="B208" s="4">
        <v>43280</v>
      </c>
      <c r="C208" s="5" t="s">
        <v>475</v>
      </c>
      <c r="D208" s="6"/>
      <c r="E208" s="5" t="s">
        <v>277</v>
      </c>
      <c r="F208" s="10" t="s">
        <v>164</v>
      </c>
      <c r="G208" s="10"/>
      <c r="H208" s="12"/>
      <c r="I208" s="12"/>
      <c r="J208" s="12"/>
      <c r="K208" s="12"/>
      <c r="L208" s="12"/>
      <c r="M208" s="29" t="s">
        <v>475</v>
      </c>
      <c r="N208" s="12"/>
      <c r="O208" s="12"/>
      <c r="P208" s="12"/>
      <c r="Q208" s="12"/>
      <c r="R208" s="12"/>
    </row>
    <row r="209" spans="1:18">
      <c r="A209" s="5">
        <v>208</v>
      </c>
      <c r="B209" s="4">
        <v>43280</v>
      </c>
      <c r="C209" s="5" t="s">
        <v>476</v>
      </c>
      <c r="D209" s="6" t="s">
        <v>164</v>
      </c>
      <c r="E209" s="5" t="s">
        <v>370</v>
      </c>
      <c r="F209" s="10" t="s">
        <v>476</v>
      </c>
      <c r="H209" s="10" t="s">
        <v>476</v>
      </c>
      <c r="I209" s="41" t="s">
        <v>164</v>
      </c>
      <c r="J209" s="12"/>
      <c r="K209" s="12"/>
      <c r="L209" s="12"/>
      <c r="M209" s="29" t="s">
        <v>476</v>
      </c>
      <c r="N209" s="10" t="s">
        <v>164</v>
      </c>
      <c r="O209" s="12"/>
      <c r="P209" s="12"/>
      <c r="Q209" s="12"/>
      <c r="R209" s="12"/>
    </row>
    <row r="210" spans="1:18" ht="25.5">
      <c r="A210" s="5">
        <v>209</v>
      </c>
      <c r="B210" s="4">
        <v>43322</v>
      </c>
      <c r="C210" s="5" t="s">
        <v>19</v>
      </c>
      <c r="D210" s="6" t="s">
        <v>477</v>
      </c>
      <c r="E210" s="5" t="s">
        <v>478</v>
      </c>
      <c r="F210" s="10" t="s">
        <v>19</v>
      </c>
      <c r="G210" s="10" t="s">
        <v>19</v>
      </c>
      <c r="H210" s="10" t="s">
        <v>19</v>
      </c>
      <c r="I210" s="10" t="s">
        <v>70</v>
      </c>
      <c r="J210" s="10" t="s">
        <v>27</v>
      </c>
      <c r="K210" s="10" t="s">
        <v>43</v>
      </c>
      <c r="L210" s="10"/>
      <c r="M210" s="29" t="s">
        <v>19</v>
      </c>
      <c r="N210" s="10" t="s">
        <v>70</v>
      </c>
      <c r="O210" s="10" t="s">
        <v>27</v>
      </c>
      <c r="P210" s="10" t="s">
        <v>43</v>
      </c>
      <c r="Q210" s="12" t="s">
        <v>502</v>
      </c>
      <c r="R210" s="12"/>
    </row>
    <row r="211" spans="1:18">
      <c r="A211" s="5">
        <v>210</v>
      </c>
      <c r="B211" s="4">
        <v>43328</v>
      </c>
      <c r="C211" s="5" t="s">
        <v>479</v>
      </c>
      <c r="D211" s="6"/>
      <c r="E211" s="5" t="s">
        <v>81</v>
      </c>
      <c r="F211" s="10" t="s">
        <v>479</v>
      </c>
      <c r="G211" s="10" t="s">
        <v>479</v>
      </c>
      <c r="H211" s="12"/>
      <c r="I211" s="12"/>
      <c r="J211" s="12"/>
      <c r="K211" s="12"/>
      <c r="L211" s="12"/>
      <c r="M211" s="29" t="s">
        <v>479</v>
      </c>
      <c r="N211" s="12"/>
      <c r="O211" s="12"/>
      <c r="P211" s="12"/>
      <c r="Q211" s="12"/>
      <c r="R211" s="12"/>
    </row>
    <row r="212" spans="1:18">
      <c r="A212" s="5">
        <v>211</v>
      </c>
      <c r="B212" s="4">
        <v>43357</v>
      </c>
      <c r="C212" s="5" t="s">
        <v>269</v>
      </c>
      <c r="D212" s="6" t="s">
        <v>75</v>
      </c>
      <c r="E212" s="5" t="s">
        <v>291</v>
      </c>
      <c r="F212" s="10" t="s">
        <v>269</v>
      </c>
      <c r="G212" s="10"/>
      <c r="H212" s="10" t="s">
        <v>269</v>
      </c>
      <c r="I212" s="41" t="s">
        <v>75</v>
      </c>
      <c r="J212" s="12"/>
      <c r="K212" s="12"/>
      <c r="L212" s="12"/>
      <c r="M212" s="29" t="s">
        <v>269</v>
      </c>
      <c r="N212" s="41" t="s">
        <v>75</v>
      </c>
      <c r="O212" s="12"/>
      <c r="P212" s="12"/>
      <c r="Q212" s="12"/>
      <c r="R212" s="12"/>
    </row>
    <row r="213" spans="1:18">
      <c r="A213" s="5">
        <v>212</v>
      </c>
      <c r="B213" s="4">
        <v>43450</v>
      </c>
      <c r="C213" s="5" t="s">
        <v>247</v>
      </c>
      <c r="D213" s="6"/>
      <c r="E213" s="5" t="s">
        <v>291</v>
      </c>
      <c r="F213" s="10" t="s">
        <v>247</v>
      </c>
      <c r="G213" s="10"/>
      <c r="H213" s="12"/>
      <c r="I213" s="12"/>
      <c r="J213" s="12"/>
      <c r="K213" s="12"/>
      <c r="L213" s="12"/>
      <c r="M213" s="29" t="s">
        <v>247</v>
      </c>
      <c r="N213" s="12"/>
      <c r="O213" s="12"/>
      <c r="P213" s="12"/>
      <c r="Q213" s="12"/>
      <c r="R213" s="12"/>
    </row>
    <row r="214" spans="1:18">
      <c r="A214" s="5">
        <v>213</v>
      </c>
      <c r="B214" s="4">
        <v>43493</v>
      </c>
      <c r="C214" s="5" t="s">
        <v>23</v>
      </c>
      <c r="D214" s="6" t="s">
        <v>513</v>
      </c>
      <c r="E214" s="5" t="s">
        <v>514</v>
      </c>
      <c r="F214" s="10" t="s">
        <v>23</v>
      </c>
      <c r="G214" s="10"/>
      <c r="H214" s="10" t="s">
        <v>23</v>
      </c>
      <c r="I214" s="12"/>
      <c r="J214" s="12"/>
      <c r="K214" s="12"/>
      <c r="L214" s="12"/>
      <c r="M214" s="29" t="s">
        <v>23</v>
      </c>
      <c r="N214" s="12"/>
      <c r="O214" s="12"/>
      <c r="P214" s="12"/>
      <c r="Q214" s="12"/>
      <c r="R214" s="12"/>
    </row>
    <row r="215" spans="1:18">
      <c r="A215" s="5">
        <v>214</v>
      </c>
      <c r="B215" s="4">
        <v>43519</v>
      </c>
      <c r="C215" s="5" t="s">
        <v>462</v>
      </c>
      <c r="D215" s="6"/>
      <c r="E215" s="5" t="s">
        <v>515</v>
      </c>
      <c r="F215" s="10" t="s">
        <v>462</v>
      </c>
      <c r="G215" s="10"/>
      <c r="H215" s="10" t="s">
        <v>462</v>
      </c>
      <c r="I215" s="12"/>
      <c r="J215" s="12"/>
      <c r="K215" s="12"/>
      <c r="L215" s="12"/>
      <c r="M215" s="5"/>
      <c r="N215" s="12"/>
      <c r="O215" s="12"/>
      <c r="P215" s="12"/>
      <c r="Q215" s="12"/>
      <c r="R215" s="12"/>
    </row>
    <row r="216" spans="1:18" ht="38.25">
      <c r="A216" s="5">
        <v>215</v>
      </c>
      <c r="B216" s="4">
        <v>43520</v>
      </c>
      <c r="C216" s="5" t="s">
        <v>75</v>
      </c>
      <c r="D216" s="6" t="s">
        <v>2289</v>
      </c>
      <c r="E216" s="5" t="s">
        <v>1855</v>
      </c>
      <c r="F216" s="10" t="s">
        <v>566</v>
      </c>
      <c r="G216" s="10" t="s">
        <v>566</v>
      </c>
      <c r="H216" s="10" t="s">
        <v>568</v>
      </c>
      <c r="I216" s="12"/>
      <c r="J216" s="12"/>
      <c r="K216" s="12"/>
      <c r="L216" s="12"/>
      <c r="M216" s="29" t="s">
        <v>568</v>
      </c>
      <c r="N216" s="12"/>
      <c r="O216" s="12"/>
      <c r="P216" s="12"/>
      <c r="Q216" s="12"/>
      <c r="R216" s="12"/>
    </row>
    <row r="217" spans="1:18" ht="38.25">
      <c r="A217" s="5">
        <v>216</v>
      </c>
      <c r="B217" s="4">
        <v>43521</v>
      </c>
      <c r="C217" s="5" t="s">
        <v>516</v>
      </c>
      <c r="D217" s="6" t="s">
        <v>2290</v>
      </c>
      <c r="E217" s="5" t="s">
        <v>1855</v>
      </c>
      <c r="F217" s="10" t="s">
        <v>566</v>
      </c>
      <c r="G217" s="10" t="s">
        <v>566</v>
      </c>
      <c r="H217" s="10" t="s">
        <v>568</v>
      </c>
      <c r="I217" s="12"/>
      <c r="J217" s="12"/>
      <c r="K217" s="12"/>
      <c r="L217" s="12"/>
      <c r="M217" s="29" t="s">
        <v>568</v>
      </c>
      <c r="N217" s="12"/>
      <c r="O217" s="12"/>
      <c r="P217" s="12"/>
      <c r="Q217" s="12"/>
      <c r="R217" s="12"/>
    </row>
    <row r="218" spans="1:18" ht="38.25">
      <c r="A218" s="5">
        <v>217</v>
      </c>
      <c r="B218" s="4">
        <v>43522</v>
      </c>
      <c r="C218" s="5" t="s">
        <v>11</v>
      </c>
      <c r="D218" s="6" t="s">
        <v>517</v>
      </c>
      <c r="E218" s="5" t="s">
        <v>1855</v>
      </c>
      <c r="F218" s="10" t="s">
        <v>566</v>
      </c>
      <c r="G218" s="10" t="s">
        <v>566</v>
      </c>
      <c r="H218" s="10" t="s">
        <v>568</v>
      </c>
      <c r="I218" s="12"/>
      <c r="J218" s="12"/>
      <c r="K218" s="12"/>
      <c r="L218" s="12"/>
      <c r="M218" s="29" t="s">
        <v>568</v>
      </c>
      <c r="N218" s="12"/>
      <c r="O218" s="12"/>
      <c r="P218" s="12"/>
      <c r="Q218" s="12"/>
      <c r="R218" s="12"/>
    </row>
    <row r="219" spans="1:18" ht="38.25">
      <c r="A219" s="5">
        <v>218</v>
      </c>
      <c r="B219" s="4">
        <v>43523</v>
      </c>
      <c r="C219" s="5" t="s">
        <v>11</v>
      </c>
      <c r="D219" s="6" t="s">
        <v>518</v>
      </c>
      <c r="E219" s="5" t="s">
        <v>1855</v>
      </c>
      <c r="F219" s="10" t="s">
        <v>566</v>
      </c>
      <c r="G219" s="10" t="s">
        <v>566</v>
      </c>
      <c r="H219" s="10" t="s">
        <v>568</v>
      </c>
      <c r="I219" s="12"/>
      <c r="J219" s="12"/>
      <c r="K219" s="12"/>
      <c r="L219" s="12"/>
      <c r="M219" s="29" t="s">
        <v>568</v>
      </c>
      <c r="N219" s="12"/>
      <c r="O219" s="12"/>
      <c r="P219" s="12"/>
      <c r="Q219" s="12"/>
      <c r="R219" s="12"/>
    </row>
    <row r="220" spans="1:18" ht="38.25">
      <c r="A220" s="5">
        <v>219</v>
      </c>
      <c r="B220" s="4">
        <v>43524</v>
      </c>
      <c r="C220" s="5" t="s">
        <v>75</v>
      </c>
      <c r="D220" s="6" t="s">
        <v>2277</v>
      </c>
      <c r="E220" s="5" t="s">
        <v>1855</v>
      </c>
      <c r="F220" s="10" t="s">
        <v>566</v>
      </c>
      <c r="G220" s="10" t="s">
        <v>566</v>
      </c>
      <c r="H220" s="10" t="s">
        <v>568</v>
      </c>
      <c r="I220" s="12"/>
      <c r="J220" s="12"/>
      <c r="K220" s="12"/>
      <c r="L220" s="12"/>
      <c r="M220" s="29" t="s">
        <v>568</v>
      </c>
      <c r="N220" s="12"/>
      <c r="O220" s="12"/>
      <c r="P220" s="12"/>
      <c r="Q220" s="12"/>
      <c r="R220" s="12"/>
    </row>
    <row r="221" spans="1:18">
      <c r="A221" s="5">
        <v>220</v>
      </c>
      <c r="B221" s="4">
        <v>43547</v>
      </c>
      <c r="C221" s="5" t="s">
        <v>38</v>
      </c>
      <c r="D221" s="6"/>
      <c r="E221" s="5" t="s">
        <v>73</v>
      </c>
      <c r="F221" s="10"/>
      <c r="G221" s="10"/>
      <c r="H221" s="10" t="s">
        <v>38</v>
      </c>
      <c r="I221" s="12"/>
      <c r="J221" s="12"/>
      <c r="K221" s="12"/>
      <c r="L221" s="12"/>
      <c r="M221" s="29" t="s">
        <v>38</v>
      </c>
      <c r="N221" s="12"/>
      <c r="O221" s="12"/>
      <c r="P221" s="12"/>
      <c r="Q221" s="12"/>
      <c r="R221" s="12"/>
    </row>
    <row r="222" spans="1:18">
      <c r="A222" s="5">
        <v>221</v>
      </c>
      <c r="B222" s="4">
        <v>43561</v>
      </c>
      <c r="C222" s="5" t="s">
        <v>519</v>
      </c>
      <c r="D222" s="6"/>
      <c r="E222" s="5" t="s">
        <v>73</v>
      </c>
      <c r="F222" s="10"/>
      <c r="G222" s="10"/>
      <c r="H222" s="10" t="s">
        <v>519</v>
      </c>
      <c r="I222" s="12"/>
      <c r="J222" s="12"/>
      <c r="K222" s="12"/>
      <c r="L222" s="12"/>
      <c r="M222" s="29" t="s">
        <v>519</v>
      </c>
      <c r="N222" s="12"/>
      <c r="O222" s="12"/>
      <c r="P222" s="12"/>
      <c r="Q222" s="12"/>
      <c r="R222" s="12"/>
    </row>
    <row r="223" spans="1:18">
      <c r="A223" s="5">
        <v>222</v>
      </c>
      <c r="B223" s="4">
        <v>43583</v>
      </c>
      <c r="C223" s="5" t="s">
        <v>294</v>
      </c>
      <c r="D223" s="6"/>
      <c r="E223" s="5" t="s">
        <v>73</v>
      </c>
      <c r="G223" s="10" t="s">
        <v>294</v>
      </c>
      <c r="H223" s="10" t="s">
        <v>294</v>
      </c>
      <c r="I223" s="12"/>
      <c r="J223" s="12"/>
      <c r="K223" s="12"/>
      <c r="L223" s="12"/>
      <c r="M223" s="29" t="s">
        <v>294</v>
      </c>
      <c r="N223" s="12"/>
      <c r="O223" s="12"/>
      <c r="P223" s="12"/>
      <c r="Q223" s="12"/>
      <c r="R223" s="12"/>
    </row>
    <row r="224" spans="1:18" ht="25.5">
      <c r="A224" s="5">
        <v>223</v>
      </c>
      <c r="B224" s="4">
        <v>43595</v>
      </c>
      <c r="C224" s="5" t="s">
        <v>19</v>
      </c>
      <c r="D224" s="6" t="s">
        <v>520</v>
      </c>
      <c r="E224" s="5" t="s">
        <v>175</v>
      </c>
      <c r="F224" s="10" t="s">
        <v>19</v>
      </c>
      <c r="G224" s="10" t="s">
        <v>19</v>
      </c>
      <c r="H224" s="10" t="s">
        <v>19</v>
      </c>
      <c r="I224" s="10" t="s">
        <v>70</v>
      </c>
      <c r="J224" s="10" t="s">
        <v>157</v>
      </c>
      <c r="K224" s="10" t="s">
        <v>571</v>
      </c>
      <c r="L224" s="10"/>
      <c r="M224" s="29" t="s">
        <v>19</v>
      </c>
      <c r="N224" s="10" t="s">
        <v>70</v>
      </c>
      <c r="O224" s="10" t="s">
        <v>157</v>
      </c>
      <c r="P224" s="10" t="s">
        <v>264</v>
      </c>
      <c r="Q224" s="12"/>
      <c r="R224" s="12"/>
    </row>
    <row r="225" spans="1:18">
      <c r="A225" s="5">
        <v>224</v>
      </c>
      <c r="B225" s="4">
        <v>43601</v>
      </c>
      <c r="C225" s="5" t="s">
        <v>474</v>
      </c>
      <c r="D225" s="6" t="s">
        <v>521</v>
      </c>
      <c r="E225" s="5" t="s">
        <v>81</v>
      </c>
      <c r="F225" s="10" t="s">
        <v>474</v>
      </c>
      <c r="G225" s="10" t="s">
        <v>474</v>
      </c>
      <c r="H225" s="10" t="s">
        <v>474</v>
      </c>
      <c r="I225" s="12"/>
      <c r="J225" s="12"/>
      <c r="K225" s="12"/>
      <c r="L225" s="12"/>
      <c r="M225" s="29" t="s">
        <v>474</v>
      </c>
      <c r="N225" s="10" t="s">
        <v>223</v>
      </c>
      <c r="O225" s="10" t="s">
        <v>581</v>
      </c>
      <c r="P225" s="10" t="s">
        <v>582</v>
      </c>
      <c r="Q225" s="12"/>
      <c r="R225" s="12"/>
    </row>
    <row r="226" spans="1:18">
      <c r="A226" s="5">
        <v>225</v>
      </c>
      <c r="B226" s="4">
        <v>43636</v>
      </c>
      <c r="C226" s="5" t="s">
        <v>522</v>
      </c>
      <c r="D226" s="6" t="s">
        <v>523</v>
      </c>
      <c r="E226" s="5" t="s">
        <v>81</v>
      </c>
      <c r="F226" s="10" t="s">
        <v>522</v>
      </c>
      <c r="G226" s="10" t="s">
        <v>522</v>
      </c>
      <c r="H226" s="10" t="s">
        <v>522</v>
      </c>
      <c r="I226" s="41" t="s">
        <v>523</v>
      </c>
      <c r="J226" s="12"/>
      <c r="K226" s="12"/>
      <c r="L226" s="12"/>
      <c r="M226" s="29" t="s">
        <v>522</v>
      </c>
      <c r="N226" s="41" t="s">
        <v>523</v>
      </c>
      <c r="O226" s="12"/>
      <c r="P226" s="12"/>
      <c r="Q226" s="12"/>
      <c r="R226" s="12"/>
    </row>
    <row r="227" spans="1:18">
      <c r="A227" s="5">
        <v>226</v>
      </c>
      <c r="B227" s="4">
        <v>43664</v>
      </c>
      <c r="C227" s="5" t="s">
        <v>68</v>
      </c>
      <c r="D227" s="6" t="s">
        <v>305</v>
      </c>
      <c r="E227" s="5" t="s">
        <v>524</v>
      </c>
      <c r="F227" s="10" t="s">
        <v>68</v>
      </c>
      <c r="G227" s="10"/>
      <c r="H227" s="10" t="s">
        <v>68</v>
      </c>
      <c r="I227" s="12"/>
      <c r="J227" s="12"/>
      <c r="K227" s="12"/>
      <c r="L227" s="12"/>
      <c r="M227" s="29" t="s">
        <v>68</v>
      </c>
      <c r="N227" s="12"/>
      <c r="O227" s="12"/>
      <c r="P227" s="12"/>
      <c r="Q227" s="12"/>
      <c r="R227" s="12"/>
    </row>
    <row r="228" spans="1:18">
      <c r="A228" s="5">
        <v>227</v>
      </c>
      <c r="B228" s="4">
        <v>43697</v>
      </c>
      <c r="C228" s="5" t="s">
        <v>525</v>
      </c>
      <c r="D228" s="6" t="s">
        <v>526</v>
      </c>
      <c r="E228" s="5" t="s">
        <v>44</v>
      </c>
      <c r="F228" s="10" t="s">
        <v>525</v>
      </c>
      <c r="G228" s="10" t="s">
        <v>525</v>
      </c>
      <c r="H228" s="10" t="s">
        <v>525</v>
      </c>
      <c r="I228" s="12"/>
      <c r="J228" s="12"/>
      <c r="K228" s="12"/>
      <c r="L228" s="12"/>
      <c r="M228" s="29" t="s">
        <v>525</v>
      </c>
      <c r="N228" s="41" t="s">
        <v>526</v>
      </c>
      <c r="O228" s="12"/>
      <c r="P228" s="12"/>
      <c r="Q228" s="12"/>
      <c r="R228" s="12"/>
    </row>
    <row r="229" spans="1:18">
      <c r="A229" s="5">
        <v>228</v>
      </c>
      <c r="B229" s="4">
        <v>43712</v>
      </c>
      <c r="C229" s="5" t="s">
        <v>120</v>
      </c>
      <c r="D229" s="6" t="s">
        <v>527</v>
      </c>
      <c r="E229" s="5" t="s">
        <v>175</v>
      </c>
      <c r="F229" s="10" t="s">
        <v>120</v>
      </c>
      <c r="G229" s="10" t="s">
        <v>120</v>
      </c>
      <c r="H229" s="10" t="s">
        <v>120</v>
      </c>
      <c r="I229" s="10" t="s">
        <v>71</v>
      </c>
      <c r="J229" s="10" t="s">
        <v>130</v>
      </c>
      <c r="K229" s="10" t="s">
        <v>265</v>
      </c>
      <c r="L229" s="10"/>
      <c r="M229" s="29" t="s">
        <v>120</v>
      </c>
      <c r="N229" s="10" t="s">
        <v>71</v>
      </c>
      <c r="O229" s="10" t="s">
        <v>130</v>
      </c>
      <c r="P229" s="10" t="s">
        <v>265</v>
      </c>
      <c r="Q229" s="12"/>
      <c r="R229" s="12"/>
    </row>
    <row r="230" spans="1:18">
      <c r="A230" s="5">
        <v>229</v>
      </c>
      <c r="B230" s="4">
        <v>43733</v>
      </c>
      <c r="C230" s="5" t="s">
        <v>11</v>
      </c>
      <c r="D230" s="6" t="s">
        <v>528</v>
      </c>
      <c r="E230" s="5" t="s">
        <v>44</v>
      </c>
      <c r="F230" s="10" t="s">
        <v>11</v>
      </c>
      <c r="G230" s="10" t="s">
        <v>11</v>
      </c>
      <c r="H230" s="10" t="s">
        <v>11</v>
      </c>
      <c r="I230" s="41" t="s">
        <v>528</v>
      </c>
      <c r="J230" s="12"/>
      <c r="K230" s="12"/>
      <c r="L230" s="12"/>
      <c r="M230" s="29" t="s">
        <v>11</v>
      </c>
      <c r="N230" s="41" t="s">
        <v>528</v>
      </c>
      <c r="O230" s="12"/>
      <c r="P230" s="12"/>
      <c r="Q230" s="12"/>
      <c r="R230" s="12"/>
    </row>
    <row r="231" spans="1:18">
      <c r="A231" s="5">
        <v>230</v>
      </c>
      <c r="B231" s="4">
        <v>43771</v>
      </c>
      <c r="C231" s="5" t="s">
        <v>529</v>
      </c>
      <c r="D231" s="6" t="s">
        <v>218</v>
      </c>
      <c r="E231" s="5" t="s">
        <v>320</v>
      </c>
      <c r="F231" s="10"/>
      <c r="G231" s="10"/>
      <c r="H231" s="10" t="s">
        <v>529</v>
      </c>
      <c r="I231" s="41" t="s">
        <v>218</v>
      </c>
      <c r="J231" s="12"/>
      <c r="K231" s="12"/>
      <c r="L231" s="12"/>
      <c r="M231" s="29" t="s">
        <v>529</v>
      </c>
      <c r="N231" s="41" t="s">
        <v>218</v>
      </c>
      <c r="O231" s="12"/>
      <c r="P231" s="12"/>
      <c r="Q231" s="12"/>
      <c r="R231" s="12"/>
    </row>
    <row r="232" spans="1:18">
      <c r="A232" s="5">
        <v>231</v>
      </c>
      <c r="B232" s="4">
        <v>43796</v>
      </c>
      <c r="C232" s="5" t="s">
        <v>209</v>
      </c>
      <c r="D232" s="6" t="s">
        <v>530</v>
      </c>
      <c r="E232" s="5" t="s">
        <v>81</v>
      </c>
      <c r="F232" s="10" t="s">
        <v>209</v>
      </c>
      <c r="G232" s="10" t="s">
        <v>209</v>
      </c>
      <c r="H232" s="10" t="s">
        <v>209</v>
      </c>
      <c r="J232" s="12"/>
      <c r="K232" s="12"/>
      <c r="L232" s="12"/>
      <c r="M232" s="29" t="s">
        <v>209</v>
      </c>
      <c r="N232" s="10" t="s">
        <v>583</v>
      </c>
      <c r="O232" s="10" t="s">
        <v>584</v>
      </c>
      <c r="P232" s="10" t="s">
        <v>585</v>
      </c>
      <c r="Q232" s="12"/>
      <c r="R232" s="12"/>
    </row>
    <row r="233" spans="1:18">
      <c r="A233" s="5">
        <v>232</v>
      </c>
      <c r="B233" s="4">
        <v>43814</v>
      </c>
      <c r="C233" s="5" t="s">
        <v>247</v>
      </c>
      <c r="D233" s="6"/>
      <c r="E233" s="5" t="s">
        <v>291</v>
      </c>
      <c r="F233" s="10" t="s">
        <v>247</v>
      </c>
      <c r="G233" s="10"/>
      <c r="I233" s="12"/>
      <c r="J233" s="12"/>
      <c r="K233" s="12"/>
      <c r="L233" s="12"/>
      <c r="M233" s="29" t="s">
        <v>247</v>
      </c>
      <c r="N233" s="12"/>
      <c r="O233" s="12"/>
      <c r="P233" s="12"/>
      <c r="Q233" s="12"/>
      <c r="R233" s="12"/>
    </row>
    <row r="234" spans="1:18">
      <c r="A234" s="5">
        <v>233</v>
      </c>
      <c r="B234" s="4">
        <v>43848</v>
      </c>
      <c r="C234" s="5" t="s">
        <v>75</v>
      </c>
      <c r="D234" s="6" t="s">
        <v>531</v>
      </c>
      <c r="E234" s="5" t="s">
        <v>81</v>
      </c>
      <c r="F234" s="10" t="s">
        <v>75</v>
      </c>
      <c r="G234" s="10" t="s">
        <v>75</v>
      </c>
      <c r="H234" s="10" t="s">
        <v>75</v>
      </c>
      <c r="I234" s="12"/>
      <c r="J234" s="12"/>
      <c r="K234" s="12"/>
      <c r="L234" s="12"/>
      <c r="M234" s="29" t="s">
        <v>75</v>
      </c>
      <c r="N234" s="10" t="s">
        <v>580</v>
      </c>
      <c r="O234" s="10" t="s">
        <v>586</v>
      </c>
      <c r="P234" s="12"/>
      <c r="Q234" s="12"/>
      <c r="R234" s="12"/>
    </row>
    <row r="235" spans="1:18" ht="25.5">
      <c r="A235" s="5">
        <v>234</v>
      </c>
      <c r="B235" s="4">
        <v>43869</v>
      </c>
      <c r="C235" s="5" t="s">
        <v>461</v>
      </c>
      <c r="D235" s="6" t="s">
        <v>532</v>
      </c>
      <c r="E235" s="5" t="s">
        <v>1857</v>
      </c>
      <c r="F235" s="10" t="s">
        <v>565</v>
      </c>
      <c r="G235" s="10" t="s">
        <v>565</v>
      </c>
      <c r="H235" s="10" t="s">
        <v>568</v>
      </c>
      <c r="I235" s="12"/>
      <c r="J235" s="12"/>
      <c r="K235" s="12"/>
      <c r="L235" s="12"/>
      <c r="M235" s="29" t="s">
        <v>568</v>
      </c>
      <c r="N235" s="12"/>
      <c r="O235" s="12"/>
      <c r="P235" s="12"/>
      <c r="Q235" s="12"/>
      <c r="R235" s="12"/>
    </row>
    <row r="236" spans="1:18" ht="51">
      <c r="A236" s="5">
        <v>235</v>
      </c>
      <c r="B236" s="4">
        <v>43870</v>
      </c>
      <c r="C236" s="5" t="s">
        <v>534</v>
      </c>
      <c r="D236" s="6" t="s">
        <v>535</v>
      </c>
      <c r="E236" s="5" t="s">
        <v>1857</v>
      </c>
      <c r="F236" s="10" t="s">
        <v>565</v>
      </c>
      <c r="G236" s="10" t="s">
        <v>565</v>
      </c>
      <c r="H236" s="10" t="s">
        <v>568</v>
      </c>
      <c r="I236" s="12"/>
      <c r="J236" s="12"/>
      <c r="K236" s="12"/>
      <c r="L236" s="12"/>
      <c r="M236" s="29" t="s">
        <v>568</v>
      </c>
      <c r="N236" s="12"/>
      <c r="O236" s="12"/>
      <c r="P236" s="12"/>
      <c r="Q236" s="12"/>
      <c r="R236" s="12"/>
    </row>
    <row r="237" spans="1:18" ht="63.75">
      <c r="A237" s="5">
        <v>236</v>
      </c>
      <c r="B237" s="4">
        <v>43871</v>
      </c>
      <c r="C237" s="5" t="s">
        <v>536</v>
      </c>
      <c r="D237" s="6" t="s">
        <v>2276</v>
      </c>
      <c r="E237" s="5" t="s">
        <v>1857</v>
      </c>
      <c r="F237" s="10" t="s">
        <v>565</v>
      </c>
      <c r="G237" s="10" t="s">
        <v>565</v>
      </c>
      <c r="H237" s="10" t="s">
        <v>568</v>
      </c>
      <c r="I237" s="12"/>
      <c r="J237" s="12"/>
      <c r="K237" s="12"/>
      <c r="L237" s="12"/>
      <c r="M237" s="29" t="s">
        <v>568</v>
      </c>
      <c r="N237" s="12"/>
      <c r="O237" s="12"/>
      <c r="P237" s="12"/>
      <c r="Q237" s="12"/>
      <c r="R237" s="12"/>
    </row>
    <row r="238" spans="1:18" ht="51">
      <c r="A238" s="5">
        <v>237</v>
      </c>
      <c r="B238" s="4">
        <v>43872</v>
      </c>
      <c r="C238" s="5" t="s">
        <v>536</v>
      </c>
      <c r="D238" s="6" t="s">
        <v>1593</v>
      </c>
      <c r="E238" s="5" t="s">
        <v>1857</v>
      </c>
      <c r="F238" s="10" t="s">
        <v>565</v>
      </c>
      <c r="G238" s="10" t="s">
        <v>565</v>
      </c>
      <c r="H238" s="10" t="s">
        <v>568</v>
      </c>
      <c r="I238" s="12"/>
      <c r="J238" s="12"/>
      <c r="K238" s="12"/>
      <c r="L238" s="12"/>
      <c r="M238" s="29" t="s">
        <v>568</v>
      </c>
      <c r="N238" s="12"/>
      <c r="O238" s="12"/>
      <c r="P238" s="12"/>
      <c r="Q238" s="12"/>
      <c r="R238" s="12"/>
    </row>
    <row r="239" spans="1:18" ht="63.75">
      <c r="A239" s="5">
        <v>238</v>
      </c>
      <c r="B239" s="4">
        <v>43873</v>
      </c>
      <c r="C239" s="5" t="s">
        <v>534</v>
      </c>
      <c r="D239" s="6" t="s">
        <v>537</v>
      </c>
      <c r="E239" s="5" t="s">
        <v>1857</v>
      </c>
      <c r="F239" s="10" t="s">
        <v>565</v>
      </c>
      <c r="G239" s="10" t="s">
        <v>565</v>
      </c>
      <c r="H239" s="10" t="s">
        <v>568</v>
      </c>
      <c r="I239" s="12"/>
      <c r="J239" s="12"/>
      <c r="K239" s="12"/>
      <c r="L239" s="12"/>
      <c r="M239" s="29" t="s">
        <v>568</v>
      </c>
      <c r="N239" s="12"/>
      <c r="O239" s="12"/>
      <c r="P239" s="12"/>
      <c r="Q239" s="12"/>
      <c r="R239" s="12"/>
    </row>
    <row r="240" spans="1:18">
      <c r="A240" s="5">
        <v>239</v>
      </c>
      <c r="B240" s="4">
        <v>43885</v>
      </c>
      <c r="C240" s="5" t="s">
        <v>538</v>
      </c>
      <c r="D240" s="6"/>
      <c r="E240" s="5" t="s">
        <v>44</v>
      </c>
      <c r="F240" s="10" t="s">
        <v>538</v>
      </c>
      <c r="G240" s="10"/>
      <c r="H240" s="10" t="s">
        <v>538</v>
      </c>
      <c r="I240" s="12"/>
      <c r="J240" s="12"/>
      <c r="K240" s="12"/>
      <c r="L240" s="12"/>
      <c r="M240" s="29" t="s">
        <v>538</v>
      </c>
      <c r="N240" s="12"/>
      <c r="O240" s="12"/>
      <c r="P240" s="12"/>
      <c r="Q240" s="12"/>
      <c r="R240" s="12"/>
    </row>
    <row r="241" spans="1:18">
      <c r="A241" s="5">
        <v>240</v>
      </c>
      <c r="B241" s="4">
        <v>43887</v>
      </c>
      <c r="C241" s="5" t="s">
        <v>539</v>
      </c>
      <c r="D241" s="6" t="s">
        <v>540</v>
      </c>
      <c r="E241" s="5" t="s">
        <v>541</v>
      </c>
      <c r="F241" s="10" t="s">
        <v>539</v>
      </c>
      <c r="G241" s="10" t="s">
        <v>539</v>
      </c>
      <c r="H241" s="10" t="s">
        <v>539</v>
      </c>
      <c r="I241" s="12"/>
      <c r="J241" s="12"/>
      <c r="K241" s="12"/>
      <c r="L241" s="12"/>
      <c r="M241" s="29" t="s">
        <v>539</v>
      </c>
      <c r="N241" s="41" t="s">
        <v>540</v>
      </c>
      <c r="P241" s="12"/>
      <c r="Q241" s="12"/>
      <c r="R241" s="12"/>
    </row>
    <row r="242" spans="1:18">
      <c r="A242" s="5">
        <v>241</v>
      </c>
      <c r="B242" s="4">
        <v>43891</v>
      </c>
      <c r="C242" s="5" t="s">
        <v>469</v>
      </c>
      <c r="D242" s="6"/>
      <c r="E242" s="5" t="s">
        <v>283</v>
      </c>
      <c r="F242" s="10" t="s">
        <v>469</v>
      </c>
      <c r="G242" s="10" t="s">
        <v>469</v>
      </c>
      <c r="H242" s="10" t="s">
        <v>469</v>
      </c>
      <c r="I242" s="12"/>
      <c r="J242" s="12"/>
      <c r="K242" s="12"/>
      <c r="L242" s="12"/>
      <c r="M242" s="29" t="s">
        <v>469</v>
      </c>
      <c r="N242" s="12"/>
      <c r="O242" s="12"/>
      <c r="P242" s="12"/>
      <c r="Q242" s="12"/>
      <c r="R242" s="12"/>
    </row>
    <row r="243" spans="1:18">
      <c r="A243" s="5">
        <v>242</v>
      </c>
      <c r="B243" s="4">
        <v>44284</v>
      </c>
      <c r="C243" s="5" t="s">
        <v>538</v>
      </c>
      <c r="D243" s="6"/>
      <c r="E243" s="5" t="s">
        <v>44</v>
      </c>
      <c r="F243" s="10" t="s">
        <v>538</v>
      </c>
      <c r="G243" s="10" t="s">
        <v>538</v>
      </c>
      <c r="H243" s="10" t="s">
        <v>538</v>
      </c>
      <c r="I243" s="12"/>
      <c r="J243" s="12"/>
      <c r="K243" s="12"/>
      <c r="L243" s="12"/>
      <c r="M243" s="29" t="s">
        <v>538</v>
      </c>
      <c r="N243" s="12"/>
      <c r="O243" s="12"/>
      <c r="P243" s="12"/>
      <c r="Q243" s="12"/>
      <c r="R243" s="12"/>
    </row>
    <row r="244" spans="1:18">
      <c r="A244" s="5">
        <v>243</v>
      </c>
      <c r="B244" s="4">
        <v>44353</v>
      </c>
      <c r="C244" s="5" t="s">
        <v>172</v>
      </c>
      <c r="D244" s="6"/>
      <c r="E244" s="5" t="s">
        <v>193</v>
      </c>
      <c r="F244" s="10" t="s">
        <v>172</v>
      </c>
      <c r="G244" s="10"/>
      <c r="H244" s="10" t="s">
        <v>172</v>
      </c>
      <c r="I244" s="12"/>
      <c r="J244" s="12"/>
      <c r="K244" s="12"/>
      <c r="L244" s="12"/>
      <c r="M244" s="29" t="s">
        <v>172</v>
      </c>
      <c r="N244" s="12"/>
      <c r="O244" s="12"/>
      <c r="P244" s="12"/>
      <c r="Q244" s="12"/>
      <c r="R244" s="12"/>
    </row>
    <row r="245" spans="1:18">
      <c r="A245" s="5">
        <v>244</v>
      </c>
      <c r="B245" s="4">
        <v>44398</v>
      </c>
      <c r="C245" s="5" t="s">
        <v>542</v>
      </c>
      <c r="D245" s="6" t="s">
        <v>543</v>
      </c>
      <c r="E245" s="5" t="s">
        <v>44</v>
      </c>
      <c r="F245" s="10" t="s">
        <v>542</v>
      </c>
      <c r="G245" s="10" t="s">
        <v>542</v>
      </c>
      <c r="H245" s="10" t="s">
        <v>542</v>
      </c>
      <c r="I245" s="12"/>
      <c r="J245" s="12"/>
      <c r="K245" s="12"/>
      <c r="L245" s="12"/>
      <c r="M245" s="29" t="s">
        <v>542</v>
      </c>
      <c r="N245" s="41" t="s">
        <v>543</v>
      </c>
      <c r="O245" s="12"/>
      <c r="P245" s="12"/>
      <c r="Q245" s="12"/>
      <c r="R245" s="12"/>
    </row>
    <row r="246" spans="1:18">
      <c r="A246" s="5">
        <v>245</v>
      </c>
      <c r="B246" s="4">
        <v>44401</v>
      </c>
      <c r="C246" s="5" t="s">
        <v>544</v>
      </c>
      <c r="D246" s="6" t="s">
        <v>545</v>
      </c>
      <c r="E246" s="5" t="s">
        <v>44</v>
      </c>
      <c r="F246" s="10" t="s">
        <v>544</v>
      </c>
      <c r="G246" s="10"/>
      <c r="H246" s="12"/>
      <c r="I246" s="12"/>
      <c r="J246" s="12"/>
      <c r="K246" s="12"/>
      <c r="L246" s="12"/>
      <c r="M246" s="29" t="s">
        <v>544</v>
      </c>
      <c r="N246" s="10" t="s">
        <v>575</v>
      </c>
      <c r="O246" s="10" t="s">
        <v>576</v>
      </c>
      <c r="P246" s="12"/>
      <c r="Q246" s="12"/>
      <c r="R246" s="12"/>
    </row>
    <row r="247" spans="1:18" ht="25.5">
      <c r="A247" s="5">
        <v>246</v>
      </c>
      <c r="B247" s="4">
        <v>44450</v>
      </c>
      <c r="C247" s="5" t="s">
        <v>18</v>
      </c>
      <c r="D247" s="6" t="s">
        <v>546</v>
      </c>
      <c r="E247" s="5" t="s">
        <v>472</v>
      </c>
      <c r="F247" s="10"/>
      <c r="G247" s="10" t="s">
        <v>18</v>
      </c>
      <c r="H247" s="10" t="s">
        <v>18</v>
      </c>
      <c r="I247" s="10" t="s">
        <v>570</v>
      </c>
      <c r="J247" s="10" t="s">
        <v>64</v>
      </c>
      <c r="K247" s="12"/>
      <c r="L247" s="12"/>
      <c r="M247" s="29" t="s">
        <v>18</v>
      </c>
      <c r="N247" s="10" t="s">
        <v>570</v>
      </c>
      <c r="O247" s="10" t="s">
        <v>64</v>
      </c>
      <c r="P247" s="10" t="s">
        <v>577</v>
      </c>
      <c r="Q247" s="10" t="s">
        <v>578</v>
      </c>
      <c r="R247" s="10" t="s">
        <v>579</v>
      </c>
    </row>
    <row r="248" spans="1:18">
      <c r="A248" s="5">
        <v>247</v>
      </c>
      <c r="B248" s="4">
        <v>44464</v>
      </c>
      <c r="C248" s="5" t="s">
        <v>547</v>
      </c>
      <c r="D248" s="6" t="s">
        <v>548</v>
      </c>
      <c r="E248" s="5" t="s">
        <v>81</v>
      </c>
      <c r="F248" s="10" t="s">
        <v>564</v>
      </c>
      <c r="G248" s="10" t="s">
        <v>564</v>
      </c>
      <c r="H248" s="10" t="s">
        <v>547</v>
      </c>
      <c r="I248" s="10" t="s">
        <v>569</v>
      </c>
      <c r="J248" s="12"/>
      <c r="K248" s="12"/>
      <c r="L248" s="12"/>
      <c r="M248" s="29" t="s">
        <v>547</v>
      </c>
      <c r="N248" s="10" t="s">
        <v>491</v>
      </c>
      <c r="O248" s="10" t="s">
        <v>569</v>
      </c>
      <c r="P248" s="12"/>
      <c r="Q248" s="12"/>
      <c r="R248" s="12"/>
    </row>
    <row r="249" spans="1:18">
      <c r="A249" s="5">
        <v>248</v>
      </c>
      <c r="B249" s="4">
        <v>44488</v>
      </c>
      <c r="C249" s="5" t="s">
        <v>130</v>
      </c>
      <c r="D249" s="6" t="s">
        <v>549</v>
      </c>
      <c r="E249" s="5" t="s">
        <v>81</v>
      </c>
      <c r="F249" s="10" t="s">
        <v>130</v>
      </c>
      <c r="G249" s="10"/>
      <c r="H249" s="10" t="s">
        <v>130</v>
      </c>
      <c r="I249" s="12"/>
      <c r="J249" s="12"/>
      <c r="K249" s="12"/>
      <c r="L249" s="12"/>
      <c r="M249" s="29" t="s">
        <v>130</v>
      </c>
      <c r="N249" s="12"/>
      <c r="O249" s="12"/>
      <c r="P249" s="12"/>
      <c r="Q249" s="12"/>
      <c r="R249" s="12"/>
    </row>
    <row r="250" spans="1:18">
      <c r="A250" s="5">
        <v>249</v>
      </c>
      <c r="B250" s="4">
        <v>44499</v>
      </c>
      <c r="C250" s="5" t="s">
        <v>87</v>
      </c>
      <c r="D250" s="6" t="s">
        <v>272</v>
      </c>
      <c r="E250" s="5" t="s">
        <v>550</v>
      </c>
      <c r="F250" s="10" t="s">
        <v>87</v>
      </c>
      <c r="G250" s="10" t="s">
        <v>87</v>
      </c>
      <c r="H250" s="12"/>
      <c r="I250" s="41" t="s">
        <v>272</v>
      </c>
      <c r="J250" s="12"/>
      <c r="K250" s="12"/>
      <c r="L250" s="12"/>
      <c r="M250" s="29" t="s">
        <v>87</v>
      </c>
      <c r="N250" s="41" t="s">
        <v>272</v>
      </c>
      <c r="O250" s="12"/>
      <c r="P250" s="12"/>
      <c r="Q250" s="12"/>
      <c r="R250" s="12"/>
    </row>
    <row r="251" spans="1:18">
      <c r="A251" s="5">
        <v>250</v>
      </c>
      <c r="B251" s="4">
        <v>44504</v>
      </c>
      <c r="C251" s="5" t="s">
        <v>23</v>
      </c>
      <c r="D251" s="6" t="s">
        <v>262</v>
      </c>
      <c r="E251" s="5" t="s">
        <v>551</v>
      </c>
      <c r="F251" s="10" t="s">
        <v>23</v>
      </c>
      <c r="G251" s="10"/>
      <c r="H251" s="10" t="s">
        <v>23</v>
      </c>
      <c r="I251" s="41" t="s">
        <v>262</v>
      </c>
      <c r="J251" s="12"/>
      <c r="K251" s="12"/>
      <c r="L251" s="12"/>
      <c r="M251" s="29" t="s">
        <v>23</v>
      </c>
      <c r="N251" s="41" t="s">
        <v>262</v>
      </c>
      <c r="O251" s="12"/>
      <c r="P251" s="12"/>
      <c r="Q251" s="12"/>
      <c r="R251" s="12"/>
    </row>
    <row r="252" spans="1:18">
      <c r="A252" s="5">
        <v>251</v>
      </c>
      <c r="B252" s="4">
        <v>44507</v>
      </c>
      <c r="C252" s="5" t="s">
        <v>529</v>
      </c>
      <c r="D252" s="6" t="s">
        <v>552</v>
      </c>
      <c r="E252" s="5" t="s">
        <v>553</v>
      </c>
      <c r="F252" s="10" t="s">
        <v>529</v>
      </c>
      <c r="G252" s="10" t="s">
        <v>529</v>
      </c>
      <c r="H252" s="10" t="s">
        <v>529</v>
      </c>
      <c r="I252" s="12"/>
      <c r="J252" s="12"/>
      <c r="K252" s="12"/>
      <c r="L252" s="12"/>
      <c r="M252" s="29" t="s">
        <v>529</v>
      </c>
      <c r="N252" s="41" t="s">
        <v>552</v>
      </c>
      <c r="O252" s="12"/>
      <c r="P252" s="12"/>
      <c r="Q252" s="12"/>
      <c r="R252" s="12"/>
    </row>
    <row r="253" spans="1:18">
      <c r="A253" s="5">
        <v>252</v>
      </c>
      <c r="B253" s="4">
        <v>44520</v>
      </c>
      <c r="C253" s="5" t="s">
        <v>573</v>
      </c>
      <c r="D253" s="6"/>
      <c r="E253" s="5" t="s">
        <v>574</v>
      </c>
      <c r="F253" s="10" t="s">
        <v>573</v>
      </c>
      <c r="G253" s="10"/>
      <c r="H253" s="10" t="s">
        <v>573</v>
      </c>
      <c r="I253" s="12"/>
      <c r="J253" s="12"/>
      <c r="K253" s="12"/>
      <c r="L253" s="12"/>
      <c r="M253" s="12"/>
      <c r="N253" s="12"/>
      <c r="O253" s="12"/>
      <c r="P253" s="12"/>
      <c r="Q253" s="12"/>
      <c r="R253" s="12"/>
    </row>
    <row r="254" spans="1:18">
      <c r="A254" s="5">
        <v>253</v>
      </c>
      <c r="B254" s="4">
        <v>44531</v>
      </c>
      <c r="C254" s="5" t="s">
        <v>594</v>
      </c>
      <c r="D254" s="6" t="s">
        <v>595</v>
      </c>
      <c r="E254" s="5" t="s">
        <v>81</v>
      </c>
      <c r="F254" s="10" t="s">
        <v>594</v>
      </c>
      <c r="G254" s="10" t="s">
        <v>594</v>
      </c>
      <c r="H254" s="12"/>
      <c r="I254" s="12"/>
      <c r="J254" s="12"/>
      <c r="K254" s="12"/>
      <c r="L254" s="12"/>
      <c r="M254" s="10" t="s">
        <v>594</v>
      </c>
      <c r="N254" s="10" t="s">
        <v>596</v>
      </c>
      <c r="O254" s="10" t="s">
        <v>597</v>
      </c>
      <c r="P254" s="12"/>
      <c r="Q254" s="12"/>
      <c r="R254" s="12"/>
    </row>
    <row r="255" spans="1:18">
      <c r="A255" s="5">
        <v>254</v>
      </c>
      <c r="B255" s="4">
        <v>44549</v>
      </c>
      <c r="C255" s="5" t="s">
        <v>247</v>
      </c>
      <c r="D255" s="6"/>
      <c r="E255" s="5" t="s">
        <v>291</v>
      </c>
      <c r="F255" s="10" t="s">
        <v>247</v>
      </c>
      <c r="G255" s="10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</row>
    <row r="256" spans="1:18">
      <c r="A256" s="5">
        <v>255</v>
      </c>
      <c r="B256" s="4">
        <v>44600</v>
      </c>
      <c r="C256" s="5" t="s">
        <v>598</v>
      </c>
      <c r="D256" s="6" t="s">
        <v>599</v>
      </c>
      <c r="E256" s="5" t="s">
        <v>515</v>
      </c>
      <c r="F256" s="12" t="s">
        <v>107</v>
      </c>
      <c r="G256" s="10"/>
      <c r="H256" s="12"/>
      <c r="I256" s="12"/>
      <c r="J256" s="12"/>
      <c r="K256" s="12"/>
      <c r="L256" s="12"/>
      <c r="M256" s="29" t="s">
        <v>598</v>
      </c>
      <c r="N256" s="10" t="s">
        <v>511</v>
      </c>
      <c r="O256" s="12"/>
      <c r="P256" s="12"/>
      <c r="Q256" s="12"/>
      <c r="R256" s="12"/>
    </row>
    <row r="257" spans="1:18" ht="25.5">
      <c r="A257" s="5">
        <v>256</v>
      </c>
      <c r="B257" s="4">
        <v>44601</v>
      </c>
      <c r="C257" s="5" t="s">
        <v>463</v>
      </c>
      <c r="D257" s="6" t="s">
        <v>600</v>
      </c>
      <c r="E257" s="5" t="s">
        <v>1856</v>
      </c>
      <c r="F257" s="10" t="s">
        <v>613</v>
      </c>
      <c r="G257" s="10" t="s">
        <v>613</v>
      </c>
      <c r="H257" s="10" t="s">
        <v>568</v>
      </c>
      <c r="I257" s="12"/>
      <c r="J257" s="12"/>
      <c r="K257" s="12"/>
      <c r="L257" s="12"/>
      <c r="M257" s="29" t="s">
        <v>568</v>
      </c>
      <c r="N257" s="12"/>
      <c r="O257" s="12"/>
      <c r="P257" s="12"/>
      <c r="Q257" s="12"/>
      <c r="R257" s="12"/>
    </row>
    <row r="258" spans="1:18" ht="38.25">
      <c r="A258" s="5">
        <v>257</v>
      </c>
      <c r="B258" s="4">
        <v>44602</v>
      </c>
      <c r="C258" s="5" t="s">
        <v>601</v>
      </c>
      <c r="D258" s="6" t="s">
        <v>602</v>
      </c>
      <c r="E258" s="5" t="s">
        <v>1856</v>
      </c>
      <c r="F258" s="10" t="s">
        <v>613</v>
      </c>
      <c r="G258" s="10" t="s">
        <v>613</v>
      </c>
      <c r="H258" s="10" t="s">
        <v>568</v>
      </c>
      <c r="I258" s="12"/>
      <c r="J258" s="12"/>
      <c r="K258" s="12"/>
      <c r="L258" s="12"/>
      <c r="M258" s="29" t="s">
        <v>568</v>
      </c>
      <c r="N258" s="12"/>
      <c r="O258" s="12"/>
      <c r="P258" s="12"/>
      <c r="Q258" s="12"/>
      <c r="R258" s="12"/>
    </row>
    <row r="259" spans="1:18" ht="51">
      <c r="A259" s="5">
        <v>258</v>
      </c>
      <c r="B259" s="4">
        <v>44603</v>
      </c>
      <c r="C259" s="5" t="s">
        <v>598</v>
      </c>
      <c r="D259" s="6" t="s">
        <v>603</v>
      </c>
      <c r="E259" s="5" t="s">
        <v>1856</v>
      </c>
      <c r="F259" s="10" t="s">
        <v>613</v>
      </c>
      <c r="G259" s="10" t="s">
        <v>613</v>
      </c>
      <c r="H259" s="10" t="s">
        <v>568</v>
      </c>
      <c r="I259" s="12"/>
      <c r="J259" s="12"/>
      <c r="K259" s="12"/>
      <c r="L259" s="12"/>
      <c r="M259" s="29" t="s">
        <v>568</v>
      </c>
      <c r="N259" s="12"/>
      <c r="O259" s="12"/>
      <c r="P259" s="12"/>
      <c r="Q259" s="12"/>
      <c r="R259" s="12"/>
    </row>
    <row r="260" spans="1:18" ht="25.5">
      <c r="A260" s="5">
        <v>259</v>
      </c>
      <c r="B260" s="4">
        <v>44604</v>
      </c>
      <c r="C260" s="5" t="s">
        <v>463</v>
      </c>
      <c r="D260" s="6" t="s">
        <v>604</v>
      </c>
      <c r="E260" s="5" t="s">
        <v>1856</v>
      </c>
      <c r="F260" s="10" t="s">
        <v>613</v>
      </c>
      <c r="G260" s="10" t="s">
        <v>613</v>
      </c>
      <c r="H260" s="10" t="s">
        <v>568</v>
      </c>
      <c r="I260" s="12"/>
      <c r="J260" s="12"/>
      <c r="K260" s="12"/>
      <c r="L260" s="12"/>
      <c r="M260" s="29" t="s">
        <v>568</v>
      </c>
      <c r="N260" s="12"/>
      <c r="O260" s="12"/>
      <c r="P260" s="12"/>
      <c r="Q260" s="12"/>
      <c r="R260" s="12"/>
    </row>
    <row r="261" spans="1:18" ht="25.5">
      <c r="A261" s="5">
        <v>260</v>
      </c>
      <c r="B261" s="4">
        <v>44605</v>
      </c>
      <c r="C261" s="5" t="s">
        <v>601</v>
      </c>
      <c r="D261" s="6" t="s">
        <v>605</v>
      </c>
      <c r="E261" s="5" t="s">
        <v>1856</v>
      </c>
      <c r="F261" s="10" t="s">
        <v>613</v>
      </c>
      <c r="G261" s="10" t="s">
        <v>613</v>
      </c>
      <c r="H261" s="10" t="s">
        <v>568</v>
      </c>
      <c r="I261" s="12"/>
      <c r="J261" s="12"/>
      <c r="K261" s="12"/>
      <c r="L261" s="12"/>
      <c r="M261" s="29" t="s">
        <v>568</v>
      </c>
      <c r="O261" s="12"/>
      <c r="P261" s="12"/>
      <c r="Q261" s="12"/>
      <c r="R261" s="12"/>
    </row>
    <row r="262" spans="1:18">
      <c r="A262" s="5">
        <v>261</v>
      </c>
      <c r="B262" s="4">
        <v>44617</v>
      </c>
      <c r="C262" s="5" t="s">
        <v>23</v>
      </c>
      <c r="D262" s="6" t="s">
        <v>606</v>
      </c>
      <c r="E262" s="5" t="s">
        <v>607</v>
      </c>
      <c r="F262" s="10" t="s">
        <v>23</v>
      </c>
      <c r="G262" s="10"/>
      <c r="H262" s="10" t="s">
        <v>23</v>
      </c>
      <c r="I262" s="12"/>
      <c r="J262" s="12"/>
      <c r="K262" s="12"/>
      <c r="L262" s="12"/>
      <c r="M262" s="10" t="s">
        <v>23</v>
      </c>
      <c r="N262" s="12"/>
      <c r="O262" s="12"/>
      <c r="P262" s="12"/>
      <c r="Q262" s="12"/>
      <c r="R262" s="12"/>
    </row>
    <row r="263" spans="1:18">
      <c r="A263" s="5">
        <v>262</v>
      </c>
      <c r="B263" s="4">
        <v>44630</v>
      </c>
      <c r="C263" s="5" t="s">
        <v>11</v>
      </c>
      <c r="D263" s="6"/>
      <c r="E263" s="5" t="s">
        <v>283</v>
      </c>
      <c r="F263" s="10" t="s">
        <v>11</v>
      </c>
      <c r="G263" s="10"/>
      <c r="H263" s="10" t="s">
        <v>11</v>
      </c>
      <c r="I263" s="12"/>
      <c r="J263" s="12"/>
      <c r="K263" s="12"/>
      <c r="L263" s="12"/>
      <c r="M263" s="29" t="s">
        <v>11</v>
      </c>
      <c r="N263" s="12"/>
      <c r="O263" s="12"/>
      <c r="P263" s="12"/>
      <c r="Q263" s="12"/>
      <c r="R263" s="12"/>
    </row>
    <row r="264" spans="1:18" ht="25.5">
      <c r="A264" s="5">
        <v>263</v>
      </c>
      <c r="B264" s="4">
        <v>44645</v>
      </c>
      <c r="C264" s="5" t="s">
        <v>264</v>
      </c>
      <c r="D264" s="6" t="s">
        <v>668</v>
      </c>
      <c r="E264" s="5" t="s">
        <v>81</v>
      </c>
      <c r="F264" s="12" t="s">
        <v>107</v>
      </c>
      <c r="G264" s="10" t="s">
        <v>264</v>
      </c>
      <c r="H264" s="10" t="s">
        <v>264</v>
      </c>
      <c r="I264" s="10" t="s">
        <v>474</v>
      </c>
      <c r="J264" s="10" t="s">
        <v>581</v>
      </c>
      <c r="K264" s="12"/>
      <c r="L264" s="12"/>
      <c r="M264" s="10" t="s">
        <v>264</v>
      </c>
      <c r="N264" s="10" t="s">
        <v>474</v>
      </c>
      <c r="O264" s="10" t="s">
        <v>581</v>
      </c>
      <c r="P264" s="12"/>
      <c r="Q264" s="12"/>
      <c r="R264" s="12"/>
    </row>
    <row r="265" spans="1:18">
      <c r="A265" s="5">
        <v>264</v>
      </c>
      <c r="B265" s="4">
        <v>44672</v>
      </c>
      <c r="C265" s="5" t="s">
        <v>325</v>
      </c>
      <c r="D265" s="6"/>
      <c r="E265" s="5" t="s">
        <v>99</v>
      </c>
      <c r="F265" s="10" t="s">
        <v>325</v>
      </c>
      <c r="G265" s="10"/>
      <c r="H265" s="10" t="s">
        <v>325</v>
      </c>
      <c r="I265" s="12"/>
      <c r="J265" s="12"/>
      <c r="K265" s="12"/>
      <c r="L265" s="12"/>
      <c r="M265" s="50"/>
      <c r="N265" s="50"/>
      <c r="O265" s="12"/>
      <c r="P265" s="12"/>
      <c r="Q265" s="12"/>
      <c r="R265" s="12"/>
    </row>
    <row r="266" spans="1:18">
      <c r="A266" s="5">
        <v>265</v>
      </c>
      <c r="B266" s="4">
        <v>44682</v>
      </c>
      <c r="C266" s="5" t="s">
        <v>670</v>
      </c>
      <c r="D266" s="6" t="s">
        <v>671</v>
      </c>
      <c r="E266" s="5" t="s">
        <v>672</v>
      </c>
      <c r="F266" s="12" t="s">
        <v>107</v>
      </c>
      <c r="G266" s="10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</row>
    <row r="267" spans="1:18" ht="38.25">
      <c r="A267" s="5">
        <v>266</v>
      </c>
      <c r="B267" s="4">
        <v>44683</v>
      </c>
      <c r="C267" s="5" t="s">
        <v>673</v>
      </c>
      <c r="D267" s="6" t="s">
        <v>674</v>
      </c>
      <c r="E267" s="5" t="s">
        <v>1858</v>
      </c>
      <c r="F267" s="10" t="s">
        <v>682</v>
      </c>
      <c r="G267" s="10" t="s">
        <v>682</v>
      </c>
      <c r="H267" s="10" t="s">
        <v>568</v>
      </c>
      <c r="I267" s="12"/>
      <c r="J267" s="12"/>
      <c r="K267" s="12"/>
      <c r="L267" s="12"/>
      <c r="M267" s="29" t="s">
        <v>568</v>
      </c>
      <c r="N267" s="12"/>
      <c r="O267" s="12"/>
      <c r="P267" s="12"/>
      <c r="Q267" s="12"/>
      <c r="R267" s="12"/>
    </row>
    <row r="268" spans="1:18" ht="38.25">
      <c r="A268" s="5">
        <v>267</v>
      </c>
      <c r="B268" s="4">
        <v>44684</v>
      </c>
      <c r="C268" s="5" t="s">
        <v>676</v>
      </c>
      <c r="D268" s="6" t="s">
        <v>677</v>
      </c>
      <c r="E268" s="5" t="s">
        <v>1858</v>
      </c>
      <c r="F268" s="10" t="s">
        <v>682</v>
      </c>
      <c r="G268" s="10" t="s">
        <v>682</v>
      </c>
      <c r="H268" s="10" t="s">
        <v>568</v>
      </c>
      <c r="I268" s="12"/>
      <c r="J268" s="12"/>
      <c r="K268" s="12"/>
      <c r="L268" s="12"/>
      <c r="M268" s="29" t="s">
        <v>568</v>
      </c>
      <c r="N268" s="12"/>
      <c r="O268" s="12"/>
      <c r="P268" s="12"/>
      <c r="Q268" s="12"/>
      <c r="R268" s="12"/>
    </row>
    <row r="269" spans="1:18" ht="51">
      <c r="A269" s="5">
        <v>268</v>
      </c>
      <c r="B269" s="4">
        <v>44685</v>
      </c>
      <c r="C269" s="5" t="s">
        <v>678</v>
      </c>
      <c r="D269" s="6" t="s">
        <v>679</v>
      </c>
      <c r="E269" s="5" t="s">
        <v>1858</v>
      </c>
      <c r="F269" s="10" t="s">
        <v>682</v>
      </c>
      <c r="G269" s="10" t="s">
        <v>682</v>
      </c>
      <c r="H269" s="10" t="s">
        <v>568</v>
      </c>
      <c r="I269" s="12"/>
      <c r="J269" s="12"/>
      <c r="K269" s="12"/>
      <c r="L269" s="12"/>
      <c r="M269" s="29" t="s">
        <v>568</v>
      </c>
      <c r="N269" s="12"/>
      <c r="O269" s="12"/>
      <c r="P269" s="12"/>
      <c r="Q269" s="12"/>
      <c r="R269" s="12"/>
    </row>
    <row r="270" spans="1:18" ht="38.25">
      <c r="A270" s="5">
        <v>269</v>
      </c>
      <c r="B270" s="4">
        <v>44686</v>
      </c>
      <c r="C270" s="5" t="s">
        <v>680</v>
      </c>
      <c r="D270" s="6" t="s">
        <v>681</v>
      </c>
      <c r="E270" s="5" t="s">
        <v>1858</v>
      </c>
      <c r="F270" s="10" t="s">
        <v>682</v>
      </c>
      <c r="G270" s="10" t="s">
        <v>682</v>
      </c>
      <c r="H270" s="10" t="s">
        <v>568</v>
      </c>
      <c r="I270" s="12"/>
      <c r="J270" s="12"/>
      <c r="K270" s="12"/>
      <c r="L270" s="12"/>
      <c r="M270" s="29" t="s">
        <v>568</v>
      </c>
      <c r="N270" s="12"/>
      <c r="O270" s="12"/>
      <c r="P270" s="12"/>
      <c r="Q270" s="12"/>
      <c r="R270" s="12"/>
    </row>
    <row r="271" spans="1:18" ht="38.25">
      <c r="A271" s="5">
        <v>270</v>
      </c>
      <c r="B271" s="4">
        <v>44687</v>
      </c>
      <c r="C271" s="5" t="s">
        <v>680</v>
      </c>
      <c r="D271" s="6" t="s">
        <v>2275</v>
      </c>
      <c r="E271" s="5" t="s">
        <v>1858</v>
      </c>
      <c r="F271" s="10" t="s">
        <v>682</v>
      </c>
      <c r="G271" s="10" t="s">
        <v>682</v>
      </c>
      <c r="H271" s="10" t="s">
        <v>568</v>
      </c>
      <c r="I271" s="12"/>
      <c r="J271" s="12"/>
      <c r="K271" s="12"/>
      <c r="L271" s="12"/>
      <c r="M271" s="29" t="s">
        <v>568</v>
      </c>
      <c r="N271" s="12"/>
      <c r="O271" s="12"/>
      <c r="P271" s="12"/>
      <c r="Q271" s="12"/>
      <c r="R271" s="12"/>
    </row>
    <row r="272" spans="1:18">
      <c r="A272" s="5">
        <v>271</v>
      </c>
      <c r="B272" s="4">
        <v>44695</v>
      </c>
      <c r="C272" s="5" t="s">
        <v>218</v>
      </c>
      <c r="D272" s="6"/>
      <c r="E272" s="5" t="s">
        <v>574</v>
      </c>
      <c r="F272" s="10" t="s">
        <v>218</v>
      </c>
      <c r="G272" s="10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</row>
    <row r="273" spans="1:18">
      <c r="A273" s="5">
        <v>272</v>
      </c>
      <c r="B273" s="4">
        <v>44736</v>
      </c>
      <c r="C273" s="5" t="s">
        <v>712</v>
      </c>
      <c r="D273" s="6"/>
      <c r="E273" s="5" t="s">
        <v>714</v>
      </c>
      <c r="F273" s="12" t="s">
        <v>107</v>
      </c>
      <c r="G273" s="10" t="s">
        <v>712</v>
      </c>
      <c r="H273" s="12"/>
      <c r="I273" s="12"/>
      <c r="J273" s="12"/>
      <c r="K273" s="12"/>
      <c r="L273" s="12"/>
      <c r="M273" s="29" t="s">
        <v>712</v>
      </c>
      <c r="N273" s="12"/>
      <c r="O273" s="12"/>
      <c r="P273" s="12"/>
      <c r="Q273" s="12"/>
      <c r="R273" s="12"/>
    </row>
    <row r="274" spans="1:18" ht="25.5">
      <c r="A274" s="5">
        <v>273</v>
      </c>
      <c r="B274" s="4">
        <v>44750</v>
      </c>
      <c r="C274" s="5" t="s">
        <v>480</v>
      </c>
      <c r="D274" s="6" t="s">
        <v>713</v>
      </c>
      <c r="E274" s="5" t="s">
        <v>436</v>
      </c>
      <c r="F274" s="10" t="s">
        <v>9</v>
      </c>
      <c r="G274" s="10"/>
      <c r="H274" s="10" t="s">
        <v>165</v>
      </c>
      <c r="I274" s="10" t="s">
        <v>199</v>
      </c>
      <c r="J274" s="10" t="s">
        <v>476</v>
      </c>
      <c r="K274" s="10" t="s">
        <v>72</v>
      </c>
      <c r="L274" s="12"/>
      <c r="M274" s="29" t="s">
        <v>9</v>
      </c>
      <c r="N274" s="10" t="s">
        <v>199</v>
      </c>
      <c r="O274" s="10" t="s">
        <v>476</v>
      </c>
      <c r="P274" s="10" t="s">
        <v>72</v>
      </c>
      <c r="Q274" s="12"/>
      <c r="R274" s="12"/>
    </row>
    <row r="275" spans="1:18">
      <c r="A275" s="5">
        <v>274</v>
      </c>
      <c r="B275" s="4">
        <v>44765</v>
      </c>
      <c r="C275" s="5" t="s">
        <v>716</v>
      </c>
      <c r="D275" s="6"/>
      <c r="E275" s="5" t="s">
        <v>81</v>
      </c>
      <c r="F275" s="10"/>
      <c r="G275" s="10" t="s">
        <v>716</v>
      </c>
      <c r="H275" s="10"/>
      <c r="I275" s="10"/>
      <c r="J275" s="10"/>
      <c r="K275" s="10"/>
      <c r="L275" s="12"/>
      <c r="M275" s="29" t="s">
        <v>716</v>
      </c>
      <c r="N275" s="10"/>
      <c r="O275" s="10"/>
      <c r="P275" s="10"/>
      <c r="Q275" s="12"/>
      <c r="R275" s="12"/>
    </row>
    <row r="276" spans="1:18">
      <c r="A276" s="5">
        <v>275</v>
      </c>
      <c r="B276" s="4">
        <v>44766</v>
      </c>
      <c r="C276" s="5" t="s">
        <v>640</v>
      </c>
      <c r="D276" s="6" t="s">
        <v>1620</v>
      </c>
      <c r="E276" s="5" t="s">
        <v>717</v>
      </c>
      <c r="F276" s="10" t="s">
        <v>640</v>
      </c>
      <c r="G276" s="10"/>
      <c r="H276" s="10" t="s">
        <v>640</v>
      </c>
      <c r="I276" s="10" t="s">
        <v>32</v>
      </c>
      <c r="J276" s="10" t="s">
        <v>616</v>
      </c>
      <c r="K276" s="10"/>
      <c r="L276" s="12"/>
      <c r="M276" s="13" t="s">
        <v>640</v>
      </c>
      <c r="N276" s="10" t="s">
        <v>32</v>
      </c>
      <c r="O276" s="10" t="s">
        <v>616</v>
      </c>
      <c r="P276" s="10"/>
      <c r="Q276" s="12"/>
      <c r="R276" s="12"/>
    </row>
    <row r="277" spans="1:18">
      <c r="A277" s="5">
        <v>276</v>
      </c>
      <c r="B277" s="4">
        <v>44785</v>
      </c>
      <c r="C277" s="5" t="s">
        <v>27</v>
      </c>
      <c r="D277" s="6" t="s">
        <v>719</v>
      </c>
      <c r="E277" s="5" t="s">
        <v>57</v>
      </c>
      <c r="F277" s="10" t="s">
        <v>27</v>
      </c>
      <c r="G277" s="10" t="s">
        <v>27</v>
      </c>
      <c r="H277" s="10" t="s">
        <v>27</v>
      </c>
      <c r="I277" s="10" t="s">
        <v>207</v>
      </c>
      <c r="J277" s="10" t="s">
        <v>80</v>
      </c>
      <c r="K277" s="10"/>
      <c r="L277" s="12"/>
      <c r="M277" s="13" t="s">
        <v>27</v>
      </c>
      <c r="N277" s="10" t="s">
        <v>207</v>
      </c>
      <c r="O277" s="10" t="s">
        <v>80</v>
      </c>
      <c r="P277" s="10"/>
      <c r="Q277" s="12"/>
      <c r="R277" s="12"/>
    </row>
    <row r="278" spans="1:18" ht="38.25">
      <c r="A278" s="5">
        <v>277</v>
      </c>
      <c r="B278" s="4">
        <v>44792</v>
      </c>
      <c r="C278" s="5" t="s">
        <v>662</v>
      </c>
      <c r="D278" s="6" t="s">
        <v>720</v>
      </c>
      <c r="E278" s="5" t="s">
        <v>715</v>
      </c>
      <c r="F278" s="12" t="s">
        <v>107</v>
      </c>
      <c r="G278" s="29" t="s">
        <v>731</v>
      </c>
      <c r="H278" s="29" t="s">
        <v>568</v>
      </c>
      <c r="I278" s="29"/>
      <c r="J278" s="10"/>
      <c r="K278" s="10"/>
      <c r="L278" s="12"/>
      <c r="M278" s="29" t="s">
        <v>568</v>
      </c>
      <c r="N278" s="10"/>
      <c r="O278" s="10"/>
      <c r="P278" s="10"/>
      <c r="Q278" s="12"/>
      <c r="R278" s="12"/>
    </row>
    <row r="279" spans="1:18" ht="38.25">
      <c r="A279" s="5">
        <v>278</v>
      </c>
      <c r="B279" s="4">
        <v>44793</v>
      </c>
      <c r="C279" s="5" t="s">
        <v>75</v>
      </c>
      <c r="D279" s="6" t="s">
        <v>721</v>
      </c>
      <c r="E279" s="5" t="s">
        <v>715</v>
      </c>
      <c r="F279" s="12" t="s">
        <v>107</v>
      </c>
      <c r="G279" s="29" t="s">
        <v>731</v>
      </c>
      <c r="H279" s="29" t="s">
        <v>568</v>
      </c>
      <c r="I279" s="29"/>
      <c r="J279" s="10"/>
      <c r="K279" s="10"/>
      <c r="L279" s="12"/>
      <c r="M279" s="29" t="s">
        <v>568</v>
      </c>
      <c r="N279" s="10"/>
      <c r="O279" s="10"/>
      <c r="P279" s="10"/>
      <c r="Q279" s="12"/>
      <c r="R279" s="12"/>
    </row>
    <row r="280" spans="1:18" ht="51">
      <c r="A280" s="5">
        <v>279</v>
      </c>
      <c r="B280" s="4">
        <v>44794</v>
      </c>
      <c r="C280" s="5" t="s">
        <v>573</v>
      </c>
      <c r="D280" s="6" t="s">
        <v>722</v>
      </c>
      <c r="E280" s="5" t="s">
        <v>715</v>
      </c>
      <c r="F280" s="12" t="s">
        <v>107</v>
      </c>
      <c r="G280" s="29" t="s">
        <v>731</v>
      </c>
      <c r="H280" s="29" t="s">
        <v>568</v>
      </c>
      <c r="I280" s="29"/>
      <c r="J280" s="10"/>
      <c r="K280" s="10"/>
      <c r="L280" s="12"/>
      <c r="M280" s="29" t="s">
        <v>568</v>
      </c>
      <c r="N280" s="10"/>
      <c r="O280" s="10"/>
      <c r="P280" s="10"/>
      <c r="Q280" s="12"/>
      <c r="R280" s="12"/>
    </row>
    <row r="281" spans="1:18">
      <c r="A281" s="5">
        <v>280</v>
      </c>
      <c r="B281" s="4">
        <v>44799</v>
      </c>
      <c r="C281" s="5" t="s">
        <v>462</v>
      </c>
      <c r="D281" s="6" t="s">
        <v>468</v>
      </c>
      <c r="E281" s="5" t="s">
        <v>718</v>
      </c>
      <c r="F281" s="29" t="s">
        <v>462</v>
      </c>
      <c r="G281" s="29" t="s">
        <v>462</v>
      </c>
      <c r="H281" s="29"/>
      <c r="I281" s="29"/>
      <c r="J281" s="10"/>
      <c r="K281" s="10"/>
      <c r="L281" s="12"/>
      <c r="M281" s="29" t="s">
        <v>462</v>
      </c>
      <c r="N281" s="10" t="s">
        <v>468</v>
      </c>
      <c r="O281" s="10"/>
      <c r="P281" s="10"/>
      <c r="Q281" s="12"/>
      <c r="R281" s="12"/>
    </row>
    <row r="282" spans="1:18">
      <c r="A282" s="5">
        <v>281</v>
      </c>
      <c r="B282" s="4">
        <v>44822</v>
      </c>
      <c r="C282" s="5" t="s">
        <v>43</v>
      </c>
      <c r="D282" s="6" t="s">
        <v>608</v>
      </c>
      <c r="E282" s="5" t="s">
        <v>81</v>
      </c>
      <c r="F282" s="10" t="s">
        <v>43</v>
      </c>
      <c r="G282" s="10" t="s">
        <v>43</v>
      </c>
      <c r="H282" s="10" t="s">
        <v>43</v>
      </c>
      <c r="I282" s="10" t="s">
        <v>76</v>
      </c>
      <c r="J282" s="10" t="s">
        <v>440</v>
      </c>
      <c r="K282" s="12"/>
      <c r="L282" s="12"/>
      <c r="M282" s="10" t="s">
        <v>43</v>
      </c>
      <c r="N282" s="10" t="s">
        <v>76</v>
      </c>
      <c r="O282" s="10" t="s">
        <v>440</v>
      </c>
      <c r="P282" s="12"/>
      <c r="Q282" s="12"/>
      <c r="R282" s="12"/>
    </row>
    <row r="283" spans="1:18">
      <c r="A283" s="5">
        <v>282</v>
      </c>
      <c r="B283" s="4">
        <v>44839</v>
      </c>
      <c r="C283" s="5" t="s">
        <v>68</v>
      </c>
      <c r="D283" s="6"/>
      <c r="E283" s="5" t="s">
        <v>306</v>
      </c>
      <c r="F283" s="10" t="s">
        <v>68</v>
      </c>
      <c r="G283" s="10"/>
      <c r="H283" s="10" t="s">
        <v>68</v>
      </c>
      <c r="I283" s="12"/>
      <c r="J283" s="12"/>
      <c r="K283" s="12"/>
      <c r="L283" s="12"/>
      <c r="M283" s="29" t="s">
        <v>68</v>
      </c>
      <c r="N283" s="12"/>
      <c r="O283" s="12"/>
      <c r="P283" s="12"/>
      <c r="Q283" s="12"/>
      <c r="R283" s="12"/>
    </row>
    <row r="284" spans="1:18">
      <c r="A284" s="5">
        <v>283</v>
      </c>
      <c r="B284" s="4">
        <v>44855</v>
      </c>
      <c r="C284" s="5" t="s">
        <v>462</v>
      </c>
      <c r="D284" s="6" t="s">
        <v>732</v>
      </c>
      <c r="E284" s="5" t="s">
        <v>574</v>
      </c>
      <c r="F284" s="10" t="s">
        <v>462</v>
      </c>
      <c r="G284" s="10"/>
      <c r="H284" s="12"/>
      <c r="I284" s="12"/>
      <c r="J284" s="12"/>
      <c r="K284" s="12"/>
      <c r="L284" s="12"/>
      <c r="M284" s="29" t="s">
        <v>462</v>
      </c>
      <c r="N284" s="10" t="s">
        <v>732</v>
      </c>
      <c r="O284" s="12"/>
      <c r="P284" s="12"/>
      <c r="Q284" s="12"/>
      <c r="R284" s="12"/>
    </row>
    <row r="285" spans="1:18">
      <c r="A285" s="5">
        <v>284</v>
      </c>
      <c r="B285" s="4">
        <v>44861</v>
      </c>
      <c r="C285" s="5" t="s">
        <v>68</v>
      </c>
      <c r="D285" s="6" t="s">
        <v>735</v>
      </c>
      <c r="E285" s="5" t="s">
        <v>291</v>
      </c>
      <c r="F285" s="10" t="s">
        <v>68</v>
      </c>
      <c r="G285" s="10"/>
      <c r="H285" s="10" t="s">
        <v>68</v>
      </c>
      <c r="I285" s="12"/>
      <c r="J285" s="12"/>
      <c r="K285" s="12"/>
      <c r="L285" s="12"/>
      <c r="M285" s="12"/>
      <c r="N285" s="12"/>
      <c r="O285" s="12"/>
      <c r="P285" s="12"/>
      <c r="Q285" s="12"/>
      <c r="R285" s="12"/>
    </row>
    <row r="286" spans="1:18">
      <c r="A286" s="5">
        <v>285</v>
      </c>
      <c r="B286" s="4">
        <v>44877</v>
      </c>
      <c r="C286" s="5" t="s">
        <v>738</v>
      </c>
      <c r="D286" s="5" t="s">
        <v>737</v>
      </c>
      <c r="E286" s="5" t="s">
        <v>734</v>
      </c>
      <c r="F286" s="10" t="s">
        <v>738</v>
      </c>
      <c r="G286" s="10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</row>
    <row r="287" spans="1:18">
      <c r="A287" s="5">
        <v>286</v>
      </c>
      <c r="B287" s="4">
        <v>44884</v>
      </c>
      <c r="C287" s="5" t="s">
        <v>740</v>
      </c>
      <c r="D287" s="5"/>
      <c r="E287" s="5" t="s">
        <v>574</v>
      </c>
      <c r="F287" s="10" t="s">
        <v>740</v>
      </c>
      <c r="G287" s="10"/>
      <c r="H287" s="12"/>
      <c r="I287" s="12"/>
      <c r="J287" s="12"/>
      <c r="K287" s="12"/>
      <c r="L287" s="12"/>
      <c r="M287" s="29" t="s">
        <v>740</v>
      </c>
      <c r="N287" s="12"/>
      <c r="O287" s="12"/>
      <c r="P287" s="12"/>
      <c r="Q287" s="12"/>
      <c r="R287" s="12"/>
    </row>
    <row r="288" spans="1:18">
      <c r="A288" s="5">
        <v>287</v>
      </c>
      <c r="B288" s="4">
        <v>44891</v>
      </c>
      <c r="C288" s="5" t="s">
        <v>609</v>
      </c>
      <c r="D288" s="6" t="s">
        <v>610</v>
      </c>
      <c r="E288" s="5" t="s">
        <v>611</v>
      </c>
      <c r="F288" s="10" t="s">
        <v>609</v>
      </c>
      <c r="G288" s="10" t="s">
        <v>609</v>
      </c>
      <c r="H288" s="10" t="s">
        <v>609</v>
      </c>
      <c r="I288" s="10" t="s">
        <v>610</v>
      </c>
      <c r="J288" s="12"/>
      <c r="K288" s="12"/>
      <c r="L288" s="12"/>
      <c r="M288" s="29" t="s">
        <v>609</v>
      </c>
      <c r="N288" s="10" t="s">
        <v>610</v>
      </c>
      <c r="O288" s="12"/>
      <c r="P288" s="12"/>
      <c r="Q288" s="12"/>
      <c r="R288" s="12"/>
    </row>
    <row r="289" spans="1:18">
      <c r="A289" s="5">
        <v>288</v>
      </c>
      <c r="B289" s="4">
        <v>44897</v>
      </c>
      <c r="C289" s="5" t="s">
        <v>609</v>
      </c>
      <c r="D289" s="6" t="s">
        <v>610</v>
      </c>
      <c r="E289" s="5" t="s">
        <v>612</v>
      </c>
      <c r="F289" s="10" t="s">
        <v>609</v>
      </c>
      <c r="G289" s="10"/>
      <c r="H289" s="10" t="s">
        <v>609</v>
      </c>
      <c r="I289" s="10" t="s">
        <v>610</v>
      </c>
      <c r="J289" s="12"/>
      <c r="K289" s="12"/>
      <c r="L289" s="12"/>
      <c r="M289" s="29"/>
      <c r="N289" s="10"/>
      <c r="O289" s="12"/>
      <c r="P289" s="12"/>
      <c r="Q289" s="12"/>
      <c r="R289" s="12"/>
    </row>
    <row r="290" spans="1:18">
      <c r="A290" s="5">
        <v>289</v>
      </c>
      <c r="B290" s="4">
        <v>44898</v>
      </c>
      <c r="C290" s="5" t="s">
        <v>609</v>
      </c>
      <c r="D290" s="6" t="s">
        <v>610</v>
      </c>
      <c r="E290" s="5" t="s">
        <v>612</v>
      </c>
      <c r="F290" s="10" t="s">
        <v>609</v>
      </c>
      <c r="G290" s="10"/>
      <c r="H290" s="10" t="s">
        <v>609</v>
      </c>
      <c r="I290" s="10" t="s">
        <v>610</v>
      </c>
      <c r="J290" s="12"/>
      <c r="K290" s="12"/>
      <c r="L290" s="12"/>
      <c r="M290" s="12"/>
      <c r="N290" s="12"/>
      <c r="O290" s="12"/>
      <c r="P290" s="12"/>
      <c r="Q290" s="12"/>
      <c r="R290" s="12"/>
    </row>
    <row r="291" spans="1:18">
      <c r="A291" s="5">
        <v>290</v>
      </c>
      <c r="B291" s="4">
        <v>44905</v>
      </c>
      <c r="C291" s="5" t="s">
        <v>264</v>
      </c>
      <c r="D291" s="6" t="s">
        <v>741</v>
      </c>
      <c r="E291" s="5" t="s">
        <v>81</v>
      </c>
      <c r="G291" s="10" t="s">
        <v>264</v>
      </c>
      <c r="H291" s="10" t="s">
        <v>264</v>
      </c>
      <c r="I291" s="10" t="s">
        <v>743</v>
      </c>
      <c r="J291" s="10" t="s">
        <v>744</v>
      </c>
      <c r="K291" s="10" t="s">
        <v>742</v>
      </c>
      <c r="L291" s="12"/>
      <c r="M291" s="10" t="s">
        <v>264</v>
      </c>
      <c r="N291" s="10" t="s">
        <v>743</v>
      </c>
      <c r="O291" s="10" t="s">
        <v>744</v>
      </c>
      <c r="P291" s="10" t="s">
        <v>742</v>
      </c>
      <c r="Q291" s="12"/>
      <c r="R291" s="12"/>
    </row>
    <row r="292" spans="1:18">
      <c r="A292" s="5">
        <v>291</v>
      </c>
      <c r="B292" s="4">
        <v>44908</v>
      </c>
      <c r="C292" s="5" t="s">
        <v>594</v>
      </c>
      <c r="D292" s="6" t="s">
        <v>748</v>
      </c>
      <c r="E292" s="5" t="s">
        <v>81</v>
      </c>
      <c r="F292" s="10" t="s">
        <v>594</v>
      </c>
      <c r="G292" s="10" t="s">
        <v>594</v>
      </c>
      <c r="H292" s="12"/>
      <c r="I292" s="12"/>
      <c r="J292" s="12"/>
      <c r="K292" s="12"/>
      <c r="L292" s="12"/>
      <c r="M292" s="10" t="s">
        <v>594</v>
      </c>
      <c r="N292" s="41" t="s">
        <v>746</v>
      </c>
      <c r="O292" s="10" t="s">
        <v>745</v>
      </c>
      <c r="P292" s="10" t="s">
        <v>747</v>
      </c>
      <c r="Q292" s="12"/>
      <c r="R292" s="12"/>
    </row>
    <row r="293" spans="1:18" ht="51">
      <c r="A293" s="5">
        <v>292</v>
      </c>
      <c r="B293" s="4">
        <v>44954</v>
      </c>
      <c r="C293" s="5" t="s">
        <v>754</v>
      </c>
      <c r="D293" s="6" t="s">
        <v>1719</v>
      </c>
      <c r="E293" s="5" t="s">
        <v>1863</v>
      </c>
      <c r="F293" s="10" t="s">
        <v>786</v>
      </c>
      <c r="G293" s="10" t="s">
        <v>786</v>
      </c>
      <c r="H293" s="29" t="s">
        <v>568</v>
      </c>
      <c r="I293" s="12"/>
      <c r="J293" s="12"/>
      <c r="K293" s="12"/>
      <c r="L293" s="12"/>
      <c r="M293" s="29" t="s">
        <v>568</v>
      </c>
      <c r="N293" s="12"/>
      <c r="O293" s="12"/>
      <c r="P293" s="12"/>
      <c r="Q293" s="12"/>
      <c r="R293" s="12"/>
    </row>
    <row r="294" spans="1:18" ht="63.75">
      <c r="A294" s="5">
        <v>293</v>
      </c>
      <c r="B294" s="4">
        <v>44955</v>
      </c>
      <c r="C294" s="5" t="s">
        <v>755</v>
      </c>
      <c r="D294" s="6" t="s">
        <v>757</v>
      </c>
      <c r="E294" s="5" t="s">
        <v>1863</v>
      </c>
      <c r="F294" s="10" t="s">
        <v>786</v>
      </c>
      <c r="G294" s="10" t="s">
        <v>786</v>
      </c>
      <c r="H294" s="29" t="s">
        <v>568</v>
      </c>
      <c r="I294" s="12"/>
      <c r="J294" s="12"/>
      <c r="K294" s="12"/>
      <c r="L294" s="12"/>
      <c r="M294" s="29" t="s">
        <v>568</v>
      </c>
      <c r="N294" s="12"/>
      <c r="O294" s="12"/>
      <c r="P294" s="12"/>
      <c r="Q294" s="12"/>
      <c r="R294" s="12"/>
    </row>
    <row r="295" spans="1:18" ht="38.25">
      <c r="A295" s="5">
        <v>294</v>
      </c>
      <c r="B295" s="4">
        <v>44956</v>
      </c>
      <c r="C295" s="5" t="s">
        <v>257</v>
      </c>
      <c r="D295" s="6" t="s">
        <v>758</v>
      </c>
      <c r="E295" s="5" t="s">
        <v>1863</v>
      </c>
      <c r="F295" s="10" t="s">
        <v>786</v>
      </c>
      <c r="G295" s="10" t="s">
        <v>786</v>
      </c>
      <c r="H295" s="29" t="s">
        <v>568</v>
      </c>
      <c r="I295" s="12"/>
      <c r="J295" s="12"/>
      <c r="K295" s="12"/>
      <c r="L295" s="12"/>
      <c r="M295" s="29" t="s">
        <v>568</v>
      </c>
      <c r="N295" s="12"/>
      <c r="O295" s="12"/>
      <c r="P295" s="12"/>
      <c r="Q295" s="12"/>
      <c r="R295" s="12"/>
    </row>
    <row r="296" spans="1:18" ht="51">
      <c r="A296" s="5">
        <v>295</v>
      </c>
      <c r="B296" s="4">
        <v>44957</v>
      </c>
      <c r="C296" s="5" t="s">
        <v>754</v>
      </c>
      <c r="D296" s="6" t="s">
        <v>1720</v>
      </c>
      <c r="E296" s="5" t="s">
        <v>1863</v>
      </c>
      <c r="F296" s="10" t="s">
        <v>786</v>
      </c>
      <c r="G296" s="10" t="s">
        <v>786</v>
      </c>
      <c r="H296" s="29" t="s">
        <v>568</v>
      </c>
      <c r="I296" s="12"/>
      <c r="J296" s="12"/>
      <c r="K296" s="12"/>
      <c r="L296" s="12"/>
      <c r="M296" s="29" t="s">
        <v>568</v>
      </c>
      <c r="N296" s="12"/>
      <c r="O296" s="12"/>
      <c r="P296" s="12"/>
      <c r="Q296" s="12"/>
      <c r="R296" s="12"/>
    </row>
    <row r="297" spans="1:18" ht="38.25">
      <c r="A297" s="5">
        <v>296</v>
      </c>
      <c r="B297" s="4">
        <v>44958</v>
      </c>
      <c r="C297" s="5" t="s">
        <v>257</v>
      </c>
      <c r="D297" s="6" t="s">
        <v>760</v>
      </c>
      <c r="E297" s="5" t="s">
        <v>1863</v>
      </c>
      <c r="F297" s="10" t="s">
        <v>786</v>
      </c>
      <c r="G297" s="10" t="s">
        <v>786</v>
      </c>
      <c r="H297" s="29" t="s">
        <v>568</v>
      </c>
      <c r="I297" s="12"/>
      <c r="J297" s="12"/>
      <c r="K297" s="12"/>
      <c r="L297" s="12"/>
      <c r="M297" s="29" t="s">
        <v>568</v>
      </c>
      <c r="N297" s="12"/>
      <c r="O297" s="12"/>
      <c r="P297" s="12"/>
      <c r="Q297" s="12"/>
      <c r="R297" s="12"/>
    </row>
    <row r="298" spans="1:18">
      <c r="A298" s="7">
        <v>297</v>
      </c>
      <c r="B298" s="52">
        <v>44962</v>
      </c>
      <c r="C298" s="4" t="s">
        <v>755</v>
      </c>
      <c r="D298" s="6"/>
      <c r="E298" s="5" t="s">
        <v>761</v>
      </c>
      <c r="F298" s="12" t="s">
        <v>107</v>
      </c>
      <c r="G298" s="12" t="s">
        <v>107</v>
      </c>
      <c r="H298" s="12" t="s">
        <v>107</v>
      </c>
      <c r="I298" s="12"/>
      <c r="J298" s="12"/>
      <c r="K298" s="12"/>
      <c r="L298" s="12"/>
      <c r="M298" s="29" t="s">
        <v>765</v>
      </c>
      <c r="N298" s="12"/>
      <c r="O298" s="12"/>
      <c r="P298" s="12"/>
      <c r="Q298" s="12"/>
      <c r="R298" s="12"/>
    </row>
    <row r="299" spans="1:18">
      <c r="A299" s="7">
        <v>298</v>
      </c>
      <c r="B299" s="52">
        <v>44964</v>
      </c>
      <c r="C299" s="4" t="s">
        <v>542</v>
      </c>
      <c r="D299" s="6" t="s">
        <v>543</v>
      </c>
      <c r="E299" s="5" t="s">
        <v>44</v>
      </c>
      <c r="F299" s="10" t="s">
        <v>542</v>
      </c>
      <c r="G299" s="10" t="s">
        <v>542</v>
      </c>
      <c r="H299" s="10" t="s">
        <v>542</v>
      </c>
      <c r="I299" s="12"/>
      <c r="J299" s="12"/>
      <c r="K299" s="12"/>
      <c r="L299" s="12"/>
      <c r="M299" s="29" t="s">
        <v>542</v>
      </c>
      <c r="N299" s="10" t="s">
        <v>543</v>
      </c>
      <c r="O299" s="12"/>
      <c r="P299" s="12"/>
      <c r="Q299" s="12"/>
      <c r="R299" s="12"/>
    </row>
    <row r="300" spans="1:18">
      <c r="A300" s="5">
        <v>299</v>
      </c>
      <c r="B300" s="4">
        <v>44977</v>
      </c>
      <c r="C300" s="5" t="s">
        <v>784</v>
      </c>
      <c r="D300" s="6" t="s">
        <v>785</v>
      </c>
      <c r="E300" s="5" t="s">
        <v>99</v>
      </c>
      <c r="F300" s="10" t="s">
        <v>784</v>
      </c>
      <c r="G300" s="10" t="s">
        <v>784</v>
      </c>
      <c r="H300" s="10" t="s">
        <v>784</v>
      </c>
      <c r="I300" s="12"/>
      <c r="J300" s="12"/>
      <c r="K300" s="12"/>
      <c r="L300" s="12"/>
      <c r="M300" s="29" t="s">
        <v>784</v>
      </c>
      <c r="N300" s="53" t="s">
        <v>785</v>
      </c>
      <c r="O300" s="12"/>
      <c r="P300" s="12"/>
      <c r="Q300" s="12"/>
      <c r="R300" s="12"/>
    </row>
    <row r="301" spans="1:18">
      <c r="A301" s="7">
        <v>300</v>
      </c>
      <c r="B301" s="4">
        <v>44988</v>
      </c>
      <c r="C301" s="5" t="s">
        <v>245</v>
      </c>
      <c r="D301" s="6"/>
      <c r="E301" s="5" t="s">
        <v>283</v>
      </c>
      <c r="F301" s="10" t="s">
        <v>245</v>
      </c>
      <c r="G301" s="10" t="s">
        <v>245</v>
      </c>
      <c r="H301" s="10" t="s">
        <v>245</v>
      </c>
      <c r="I301" s="12"/>
      <c r="J301" s="12"/>
      <c r="K301" s="12"/>
      <c r="L301" s="12"/>
      <c r="M301" s="29" t="s">
        <v>245</v>
      </c>
      <c r="N301" s="12"/>
      <c r="O301" s="12"/>
      <c r="P301" s="12"/>
      <c r="Q301" s="12"/>
      <c r="R301" s="12"/>
    </row>
    <row r="302" spans="1:18">
      <c r="A302" s="5">
        <v>301</v>
      </c>
      <c r="B302" s="4">
        <v>44989</v>
      </c>
      <c r="C302" s="5" t="s">
        <v>787</v>
      </c>
      <c r="D302" s="6" t="s">
        <v>788</v>
      </c>
      <c r="E302" s="5" t="s">
        <v>81</v>
      </c>
      <c r="F302" s="10" t="s">
        <v>787</v>
      </c>
      <c r="G302" s="12" t="s">
        <v>107</v>
      </c>
      <c r="H302" s="10" t="s">
        <v>787</v>
      </c>
      <c r="I302" s="12"/>
      <c r="J302" s="12"/>
      <c r="K302" s="12"/>
      <c r="L302" s="12"/>
      <c r="M302" s="12"/>
      <c r="N302" s="12"/>
      <c r="O302" s="12"/>
      <c r="P302" s="12"/>
      <c r="Q302" s="12"/>
      <c r="R302" s="12"/>
    </row>
    <row r="303" spans="1:18">
      <c r="A303" s="5">
        <v>302</v>
      </c>
      <c r="B303" s="4">
        <v>44996</v>
      </c>
      <c r="C303" s="5" t="s">
        <v>479</v>
      </c>
      <c r="D303" s="6" t="s">
        <v>791</v>
      </c>
      <c r="E303" s="5" t="s">
        <v>81</v>
      </c>
      <c r="F303" s="10" t="s">
        <v>479</v>
      </c>
      <c r="G303" s="10" t="s">
        <v>479</v>
      </c>
      <c r="H303" s="12"/>
      <c r="I303" s="12"/>
      <c r="J303" s="12"/>
      <c r="K303" s="12"/>
      <c r="L303" s="12"/>
      <c r="M303" s="29" t="s">
        <v>479</v>
      </c>
      <c r="N303" s="10" t="s">
        <v>295</v>
      </c>
      <c r="O303" s="10" t="s">
        <v>792</v>
      </c>
      <c r="P303" s="12"/>
      <c r="Q303" s="12"/>
      <c r="R303" s="12"/>
    </row>
    <row r="304" spans="1:18">
      <c r="A304" s="5">
        <v>303</v>
      </c>
      <c r="B304" s="4">
        <v>45009</v>
      </c>
      <c r="C304" s="5" t="s">
        <v>793</v>
      </c>
      <c r="D304" s="6" t="s">
        <v>794</v>
      </c>
      <c r="E304" s="5" t="s">
        <v>81</v>
      </c>
      <c r="F304" s="10" t="s">
        <v>793</v>
      </c>
      <c r="G304" s="10" t="s">
        <v>793</v>
      </c>
      <c r="H304" s="10" t="s">
        <v>793</v>
      </c>
      <c r="I304" s="12"/>
      <c r="J304" s="12"/>
      <c r="K304" s="12"/>
      <c r="L304" s="12"/>
      <c r="M304" s="10" t="s">
        <v>793</v>
      </c>
      <c r="N304" s="41" t="s">
        <v>794</v>
      </c>
      <c r="O304" s="12"/>
      <c r="P304" s="12"/>
      <c r="Q304" s="12"/>
      <c r="R304" s="12"/>
    </row>
    <row r="305" spans="1:18">
      <c r="A305" s="5">
        <v>304</v>
      </c>
      <c r="B305" s="4">
        <v>45029</v>
      </c>
      <c r="C305" s="5" t="s">
        <v>1222</v>
      </c>
      <c r="D305" s="6"/>
      <c r="E305" s="5" t="s">
        <v>81</v>
      </c>
      <c r="F305" s="10" t="s">
        <v>1222</v>
      </c>
      <c r="G305" s="10" t="s">
        <v>1222</v>
      </c>
      <c r="H305" s="10" t="s">
        <v>1222</v>
      </c>
      <c r="I305" s="12"/>
      <c r="J305" s="12"/>
      <c r="K305" s="12"/>
      <c r="L305" s="12"/>
      <c r="M305" s="10" t="s">
        <v>1223</v>
      </c>
      <c r="N305" s="41"/>
      <c r="O305" s="12"/>
      <c r="P305" s="12"/>
      <c r="Q305" s="12"/>
      <c r="R305" s="12"/>
    </row>
    <row r="306" spans="1:18">
      <c r="A306" s="5">
        <v>305</v>
      </c>
      <c r="B306" s="4">
        <v>45032</v>
      </c>
      <c r="C306" s="5" t="s">
        <v>75</v>
      </c>
      <c r="D306" s="6" t="s">
        <v>1226</v>
      </c>
      <c r="E306" s="5" t="s">
        <v>81</v>
      </c>
      <c r="F306" s="10" t="s">
        <v>75</v>
      </c>
      <c r="G306" s="10" t="s">
        <v>75</v>
      </c>
      <c r="H306" s="12"/>
      <c r="I306" s="12"/>
      <c r="J306" s="12"/>
      <c r="K306" s="12"/>
      <c r="L306" s="12"/>
      <c r="M306" s="29" t="s">
        <v>86</v>
      </c>
      <c r="N306" s="10" t="s">
        <v>1225</v>
      </c>
      <c r="O306" s="10" t="s">
        <v>1224</v>
      </c>
      <c r="P306" s="12"/>
      <c r="Q306" s="12"/>
      <c r="R306" s="12"/>
    </row>
    <row r="307" spans="1:18" ht="38.25">
      <c r="A307" s="5">
        <v>306</v>
      </c>
      <c r="B307" s="4">
        <v>45037</v>
      </c>
      <c r="C307" s="5" t="s">
        <v>1227</v>
      </c>
      <c r="D307" s="6" t="s">
        <v>1228</v>
      </c>
      <c r="E307" s="5" t="s">
        <v>291</v>
      </c>
      <c r="F307" s="12" t="s">
        <v>107</v>
      </c>
      <c r="G307" s="12" t="s">
        <v>107</v>
      </c>
      <c r="H307" s="29" t="s">
        <v>568</v>
      </c>
      <c r="I307" s="12"/>
      <c r="J307" s="12"/>
      <c r="K307" s="12"/>
      <c r="L307" s="12"/>
      <c r="M307" s="29" t="s">
        <v>1484</v>
      </c>
      <c r="N307" s="12"/>
      <c r="O307" s="12"/>
      <c r="P307" s="12"/>
      <c r="Q307" s="12"/>
      <c r="R307" s="12"/>
    </row>
    <row r="308" spans="1:18">
      <c r="A308" s="5">
        <v>307</v>
      </c>
      <c r="B308" s="4">
        <v>45044</v>
      </c>
      <c r="C308" s="5" t="s">
        <v>536</v>
      </c>
      <c r="D308" s="6" t="s">
        <v>1282</v>
      </c>
      <c r="E308" s="5" t="s">
        <v>672</v>
      </c>
      <c r="F308" s="10" t="s">
        <v>536</v>
      </c>
      <c r="G308" s="10"/>
      <c r="H308" s="12"/>
      <c r="I308" s="12"/>
      <c r="J308" s="12"/>
      <c r="K308" s="12"/>
      <c r="L308" s="12"/>
      <c r="M308" s="29" t="s">
        <v>536</v>
      </c>
      <c r="N308" s="10" t="s">
        <v>1245</v>
      </c>
      <c r="O308" s="12"/>
      <c r="P308" s="12"/>
      <c r="Q308" s="12"/>
      <c r="R308" s="12"/>
    </row>
    <row r="309" spans="1:18" ht="38.25">
      <c r="A309" s="5">
        <v>308</v>
      </c>
      <c r="B309" s="4">
        <v>45045</v>
      </c>
      <c r="C309" s="5" t="s">
        <v>75</v>
      </c>
      <c r="D309" s="6" t="s">
        <v>2284</v>
      </c>
      <c r="E309" s="5" t="s">
        <v>1855</v>
      </c>
      <c r="F309" s="10" t="s">
        <v>1264</v>
      </c>
      <c r="G309" s="10" t="s">
        <v>1264</v>
      </c>
      <c r="H309" s="29" t="s">
        <v>568</v>
      </c>
      <c r="I309" s="12"/>
      <c r="J309" s="12"/>
      <c r="K309" s="12"/>
      <c r="L309" s="12"/>
      <c r="M309" s="29" t="s">
        <v>568</v>
      </c>
      <c r="N309" s="12"/>
      <c r="O309" s="12"/>
      <c r="P309" s="12"/>
      <c r="Q309" s="12"/>
      <c r="R309" s="12"/>
    </row>
    <row r="310" spans="1:18" ht="51">
      <c r="A310" s="5">
        <v>309</v>
      </c>
      <c r="B310" s="4">
        <v>45046</v>
      </c>
      <c r="C310" s="5" t="s">
        <v>1241</v>
      </c>
      <c r="D310" s="6" t="s">
        <v>2273</v>
      </c>
      <c r="E310" s="5" t="s">
        <v>1855</v>
      </c>
      <c r="F310" s="10" t="s">
        <v>1264</v>
      </c>
      <c r="G310" s="10" t="s">
        <v>1264</v>
      </c>
      <c r="H310" s="29" t="s">
        <v>568</v>
      </c>
      <c r="I310" s="12"/>
      <c r="J310" s="12"/>
      <c r="K310" s="12"/>
      <c r="L310" s="12"/>
      <c r="M310" s="29" t="s">
        <v>568</v>
      </c>
      <c r="N310" s="12"/>
      <c r="O310" s="12"/>
      <c r="P310" s="12"/>
      <c r="Q310" s="12"/>
      <c r="R310" s="12"/>
    </row>
    <row r="311" spans="1:18" ht="38.25">
      <c r="A311" s="5">
        <v>310</v>
      </c>
      <c r="B311" s="4">
        <v>45047</v>
      </c>
      <c r="C311" s="5" t="s">
        <v>1260</v>
      </c>
      <c r="D311" s="6" t="s">
        <v>1257</v>
      </c>
      <c r="E311" s="5" t="s">
        <v>1855</v>
      </c>
      <c r="F311" s="10" t="s">
        <v>1264</v>
      </c>
      <c r="G311" s="10" t="s">
        <v>1264</v>
      </c>
      <c r="H311" s="29" t="s">
        <v>568</v>
      </c>
      <c r="I311" s="12"/>
      <c r="J311" s="12"/>
      <c r="K311" s="12"/>
      <c r="L311" s="12"/>
      <c r="M311" s="29" t="s">
        <v>568</v>
      </c>
      <c r="N311" s="12"/>
      <c r="O311" s="12"/>
      <c r="P311" s="12"/>
      <c r="Q311" s="12"/>
      <c r="R311" s="12"/>
    </row>
    <row r="312" spans="1:18" ht="38.25">
      <c r="A312" s="5">
        <v>311</v>
      </c>
      <c r="B312" s="4">
        <v>45048</v>
      </c>
      <c r="C312" s="5" t="s">
        <v>536</v>
      </c>
      <c r="D312" s="6" t="s">
        <v>1256</v>
      </c>
      <c r="E312" s="5" t="s">
        <v>1855</v>
      </c>
      <c r="F312" s="10" t="s">
        <v>1264</v>
      </c>
      <c r="G312" s="10" t="s">
        <v>1264</v>
      </c>
      <c r="H312" s="29" t="s">
        <v>568</v>
      </c>
      <c r="I312" s="12"/>
      <c r="J312" s="12"/>
      <c r="K312" s="12"/>
      <c r="L312" s="12"/>
      <c r="M312" s="29" t="s">
        <v>568</v>
      </c>
      <c r="N312" s="12"/>
      <c r="O312" s="12"/>
      <c r="P312" s="12"/>
      <c r="Q312" s="12"/>
      <c r="R312" s="12"/>
    </row>
    <row r="313" spans="1:18" ht="51">
      <c r="A313" s="5">
        <v>312</v>
      </c>
      <c r="B313" s="4">
        <v>45049</v>
      </c>
      <c r="C313" s="5" t="s">
        <v>1241</v>
      </c>
      <c r="D313" s="6" t="s">
        <v>1255</v>
      </c>
      <c r="E313" s="5" t="s">
        <v>1855</v>
      </c>
      <c r="F313" s="10" t="s">
        <v>1264</v>
      </c>
      <c r="G313" s="10" t="s">
        <v>1264</v>
      </c>
      <c r="H313" s="29" t="s">
        <v>568</v>
      </c>
      <c r="I313" s="12"/>
      <c r="J313" s="12"/>
      <c r="K313" s="12"/>
      <c r="L313" s="12"/>
      <c r="M313" s="29" t="s">
        <v>568</v>
      </c>
      <c r="N313" s="12"/>
      <c r="O313" s="12"/>
      <c r="P313" s="12"/>
      <c r="Q313" s="12"/>
      <c r="R313" s="12"/>
    </row>
    <row r="314" spans="1:18">
      <c r="A314" s="5">
        <v>313</v>
      </c>
      <c r="B314" s="4">
        <v>45051</v>
      </c>
      <c r="C314" s="5" t="s">
        <v>218</v>
      </c>
      <c r="D314" s="6"/>
      <c r="E314" s="5" t="s">
        <v>574</v>
      </c>
      <c r="F314" s="10" t="s">
        <v>218</v>
      </c>
      <c r="G314" s="12" t="s">
        <v>107</v>
      </c>
      <c r="H314" s="12"/>
      <c r="I314" s="12"/>
      <c r="J314" s="12"/>
      <c r="K314" s="12"/>
      <c r="L314" s="12"/>
      <c r="M314" s="29" t="s">
        <v>218</v>
      </c>
      <c r="N314" s="12"/>
      <c r="O314" s="12"/>
      <c r="P314" s="12"/>
      <c r="Q314" s="12"/>
      <c r="R314" s="12"/>
    </row>
    <row r="315" spans="1:18">
      <c r="A315" s="5">
        <v>314</v>
      </c>
      <c r="B315" s="4">
        <v>45052</v>
      </c>
      <c r="C315" s="5" t="s">
        <v>11</v>
      </c>
      <c r="D315" s="6" t="s">
        <v>1254</v>
      </c>
      <c r="E315" s="5" t="s">
        <v>57</v>
      </c>
      <c r="F315" s="10" t="s">
        <v>11</v>
      </c>
      <c r="G315" s="10" t="s">
        <v>11</v>
      </c>
      <c r="H315" s="10" t="s">
        <v>11</v>
      </c>
      <c r="I315" s="12"/>
      <c r="J315" s="12"/>
      <c r="K315" s="12"/>
      <c r="L315" s="12"/>
      <c r="M315" s="29" t="s">
        <v>11</v>
      </c>
      <c r="N315" s="10" t="s">
        <v>1248</v>
      </c>
      <c r="O315" s="12"/>
      <c r="P315" s="12"/>
      <c r="Q315" s="12"/>
      <c r="R315" s="12"/>
    </row>
    <row r="316" spans="1:18">
      <c r="A316" s="5">
        <v>315</v>
      </c>
      <c r="B316" s="4">
        <v>45062</v>
      </c>
      <c r="C316" s="5" t="s">
        <v>258</v>
      </c>
      <c r="D316" s="6" t="s">
        <v>1266</v>
      </c>
      <c r="E316" s="5" t="s">
        <v>81</v>
      </c>
      <c r="F316" s="12" t="s">
        <v>107</v>
      </c>
      <c r="G316" s="29" t="s">
        <v>258</v>
      </c>
      <c r="H316" s="12"/>
      <c r="I316" s="12"/>
      <c r="J316" s="12"/>
      <c r="K316" s="12"/>
      <c r="L316" s="12"/>
      <c r="M316" s="29" t="s">
        <v>258</v>
      </c>
      <c r="N316" s="10" t="s">
        <v>1291</v>
      </c>
      <c r="O316" s="12"/>
      <c r="P316" s="12"/>
      <c r="Q316" s="12"/>
      <c r="R316" s="12"/>
    </row>
    <row r="317" spans="1:18">
      <c r="A317" s="5">
        <v>316</v>
      </c>
      <c r="B317" s="4">
        <v>45065</v>
      </c>
      <c r="C317" s="5" t="s">
        <v>318</v>
      </c>
      <c r="D317" s="6" t="s">
        <v>1268</v>
      </c>
      <c r="E317" s="5" t="s">
        <v>81</v>
      </c>
      <c r="F317" s="29" t="s">
        <v>318</v>
      </c>
      <c r="G317" s="29" t="s">
        <v>318</v>
      </c>
      <c r="H317" s="10" t="s">
        <v>318</v>
      </c>
      <c r="I317" s="10" t="s">
        <v>1271</v>
      </c>
      <c r="J317" s="10" t="s">
        <v>1270</v>
      </c>
      <c r="K317" s="12"/>
      <c r="L317" s="12"/>
      <c r="M317" s="29" t="s">
        <v>318</v>
      </c>
      <c r="N317" s="10" t="s">
        <v>1271</v>
      </c>
      <c r="O317" s="10" t="s">
        <v>1270</v>
      </c>
      <c r="P317" s="12"/>
      <c r="Q317" s="12"/>
      <c r="R317" s="12"/>
    </row>
    <row r="318" spans="1:18">
      <c r="A318" s="5">
        <v>317</v>
      </c>
      <c r="B318" s="4">
        <v>45066</v>
      </c>
      <c r="C318" s="5" t="s">
        <v>325</v>
      </c>
      <c r="D318" s="6" t="s">
        <v>1269</v>
      </c>
      <c r="E318" s="5" t="s">
        <v>44</v>
      </c>
      <c r="F318" s="29" t="s">
        <v>325</v>
      </c>
      <c r="G318" s="29" t="s">
        <v>325</v>
      </c>
      <c r="H318" s="10" t="s">
        <v>325</v>
      </c>
      <c r="I318" s="10" t="s">
        <v>1292</v>
      </c>
      <c r="J318" s="12"/>
      <c r="K318" s="12"/>
      <c r="L318" s="12"/>
      <c r="M318" s="29" t="s">
        <v>325</v>
      </c>
      <c r="N318" s="10" t="s">
        <v>1292</v>
      </c>
      <c r="O318" s="12"/>
      <c r="P318" s="12"/>
      <c r="Q318" s="12"/>
      <c r="R318" s="12"/>
    </row>
    <row r="319" spans="1:18">
      <c r="A319" s="5">
        <v>318</v>
      </c>
      <c r="B319" s="4">
        <v>45073</v>
      </c>
      <c r="C319" s="5" t="s">
        <v>1283</v>
      </c>
      <c r="D319" s="6"/>
      <c r="E319" s="5" t="s">
        <v>574</v>
      </c>
      <c r="F319" s="12" t="s">
        <v>107</v>
      </c>
      <c r="G319" s="12" t="s">
        <v>107</v>
      </c>
      <c r="H319" s="12" t="s">
        <v>107</v>
      </c>
      <c r="I319" s="12"/>
      <c r="J319" s="12"/>
      <c r="K319" s="12"/>
      <c r="L319" s="12"/>
      <c r="M319" s="12"/>
      <c r="N319" s="12"/>
      <c r="O319" s="12"/>
      <c r="P319" s="12"/>
      <c r="Q319" s="12"/>
      <c r="R319" s="12"/>
    </row>
    <row r="320" spans="1:18">
      <c r="A320" s="5">
        <v>319</v>
      </c>
      <c r="B320" s="4">
        <v>45081</v>
      </c>
      <c r="C320" s="5" t="s">
        <v>1285</v>
      </c>
      <c r="D320" s="6" t="s">
        <v>1286</v>
      </c>
      <c r="E320" s="5" t="s">
        <v>81</v>
      </c>
      <c r="F320" s="10" t="s">
        <v>1285</v>
      </c>
      <c r="G320" s="12" t="s">
        <v>107</v>
      </c>
      <c r="H320" s="10" t="s">
        <v>1285</v>
      </c>
      <c r="I320" s="10" t="s">
        <v>216</v>
      </c>
      <c r="J320" s="10" t="s">
        <v>1284</v>
      </c>
      <c r="K320" s="12"/>
      <c r="L320" s="12"/>
      <c r="M320" s="12"/>
      <c r="N320" s="12"/>
      <c r="O320" s="12"/>
      <c r="P320" s="12"/>
      <c r="Q320" s="12"/>
      <c r="R320" s="12"/>
    </row>
    <row r="321" spans="1:18">
      <c r="A321" s="5">
        <v>320</v>
      </c>
      <c r="B321" s="4">
        <v>45098</v>
      </c>
      <c r="C321" s="5" t="s">
        <v>1288</v>
      </c>
      <c r="D321" s="6" t="s">
        <v>1289</v>
      </c>
      <c r="E321" s="5" t="s">
        <v>44</v>
      </c>
      <c r="F321" s="10" t="s">
        <v>1288</v>
      </c>
      <c r="G321" s="10" t="s">
        <v>1288</v>
      </c>
      <c r="H321" s="10" t="s">
        <v>1288</v>
      </c>
      <c r="I321" s="10"/>
      <c r="J321" s="10"/>
      <c r="K321" s="12"/>
      <c r="L321" s="12"/>
      <c r="M321" s="29" t="s">
        <v>1288</v>
      </c>
      <c r="N321" s="10" t="s">
        <v>137</v>
      </c>
      <c r="O321" s="10" t="s">
        <v>1290</v>
      </c>
      <c r="P321" s="12"/>
      <c r="Q321" s="12"/>
      <c r="R321" s="12"/>
    </row>
    <row r="322" spans="1:18">
      <c r="A322" s="5">
        <v>321</v>
      </c>
      <c r="B322" s="4">
        <v>45101</v>
      </c>
      <c r="C322" s="5" t="s">
        <v>1287</v>
      </c>
      <c r="D322" s="6" t="s">
        <v>1293</v>
      </c>
      <c r="E322" s="5" t="s">
        <v>175</v>
      </c>
      <c r="F322" s="10" t="s">
        <v>1287</v>
      </c>
      <c r="G322" s="12" t="s">
        <v>107</v>
      </c>
      <c r="H322" s="10" t="s">
        <v>1287</v>
      </c>
      <c r="I322" s="10" t="s">
        <v>83</v>
      </c>
      <c r="J322" s="10" t="s">
        <v>1294</v>
      </c>
      <c r="K322" s="12"/>
      <c r="L322" s="12"/>
      <c r="M322" s="12"/>
      <c r="N322" s="12"/>
      <c r="O322" s="12"/>
      <c r="P322" s="12"/>
      <c r="Q322" s="12"/>
      <c r="R322" s="12"/>
    </row>
    <row r="323" spans="1:18">
      <c r="A323" s="5">
        <v>322</v>
      </c>
      <c r="B323" s="4">
        <v>45105</v>
      </c>
      <c r="C323" s="5" t="s">
        <v>50</v>
      </c>
      <c r="D323" s="6" t="s">
        <v>1296</v>
      </c>
      <c r="E323" s="5" t="s">
        <v>1297</v>
      </c>
      <c r="F323" s="10" t="s">
        <v>50</v>
      </c>
      <c r="G323" s="10" t="s">
        <v>50</v>
      </c>
      <c r="H323" s="10" t="s">
        <v>50</v>
      </c>
      <c r="I323" s="10"/>
      <c r="J323" s="10"/>
      <c r="K323" s="12"/>
      <c r="L323" s="12"/>
      <c r="M323" s="29" t="s">
        <v>50</v>
      </c>
      <c r="N323" s="10" t="s">
        <v>1296</v>
      </c>
      <c r="O323" s="12"/>
      <c r="P323" s="12"/>
      <c r="Q323" s="12"/>
      <c r="R323" s="12"/>
    </row>
    <row r="324" spans="1:18">
      <c r="A324" s="5">
        <v>323</v>
      </c>
      <c r="B324" s="4">
        <v>45115</v>
      </c>
      <c r="C324" s="5" t="s">
        <v>1300</v>
      </c>
      <c r="D324" s="6"/>
      <c r="E324" s="5" t="s">
        <v>81</v>
      </c>
      <c r="F324" s="12" t="s">
        <v>107</v>
      </c>
      <c r="G324" s="12" t="s">
        <v>107</v>
      </c>
      <c r="H324" s="10"/>
      <c r="I324" s="10"/>
      <c r="J324" s="10"/>
      <c r="K324" s="12"/>
      <c r="L324" s="12"/>
      <c r="M324" s="29"/>
      <c r="N324" s="10"/>
      <c r="O324" s="12"/>
      <c r="P324" s="12"/>
      <c r="Q324" s="12"/>
      <c r="R324" s="12"/>
    </row>
    <row r="325" spans="1:18">
      <c r="A325" s="5">
        <v>324</v>
      </c>
      <c r="B325" s="4">
        <v>45116</v>
      </c>
      <c r="C325" s="5" t="s">
        <v>294</v>
      </c>
      <c r="D325" s="6" t="s">
        <v>52</v>
      </c>
      <c r="E325" s="5" t="s">
        <v>175</v>
      </c>
      <c r="F325" s="10" t="s">
        <v>294</v>
      </c>
      <c r="G325" s="10" t="s">
        <v>294</v>
      </c>
      <c r="H325" s="10" t="s">
        <v>294</v>
      </c>
      <c r="I325" s="10" t="s">
        <v>52</v>
      </c>
      <c r="J325" s="10"/>
      <c r="K325" s="12"/>
      <c r="L325" s="12"/>
      <c r="M325" s="29" t="s">
        <v>294</v>
      </c>
      <c r="N325" s="10" t="s">
        <v>52</v>
      </c>
      <c r="O325" s="12"/>
      <c r="P325" s="12"/>
      <c r="Q325" s="12"/>
      <c r="R325" s="12"/>
    </row>
    <row r="326" spans="1:18">
      <c r="A326" s="5">
        <v>325</v>
      </c>
      <c r="B326" s="4">
        <v>45127</v>
      </c>
      <c r="C326" s="5" t="s">
        <v>238</v>
      </c>
      <c r="D326" s="6" t="s">
        <v>1301</v>
      </c>
      <c r="E326" s="5" t="s">
        <v>541</v>
      </c>
      <c r="F326" s="10" t="s">
        <v>238</v>
      </c>
      <c r="G326" s="10" t="s">
        <v>238</v>
      </c>
      <c r="H326" s="10"/>
      <c r="I326" s="10"/>
      <c r="J326" s="10"/>
      <c r="K326" s="12"/>
      <c r="L326" s="12"/>
      <c r="M326" s="29" t="s">
        <v>238</v>
      </c>
      <c r="N326" s="10" t="s">
        <v>1301</v>
      </c>
      <c r="O326" s="12"/>
      <c r="P326" s="12"/>
      <c r="Q326" s="12"/>
      <c r="R326" s="12"/>
    </row>
    <row r="327" spans="1:18" ht="25.5">
      <c r="A327" s="5">
        <v>326</v>
      </c>
      <c r="B327" s="4">
        <v>45128</v>
      </c>
      <c r="C327" s="5" t="s">
        <v>61</v>
      </c>
      <c r="D327" s="6" t="s">
        <v>1302</v>
      </c>
      <c r="E327" s="5" t="s">
        <v>175</v>
      </c>
      <c r="F327" s="10" t="s">
        <v>61</v>
      </c>
      <c r="G327" s="10" t="s">
        <v>61</v>
      </c>
      <c r="H327" s="10" t="s">
        <v>61</v>
      </c>
      <c r="I327" s="10" t="s">
        <v>1303</v>
      </c>
      <c r="J327" s="10" t="s">
        <v>88</v>
      </c>
      <c r="K327" s="10" t="s">
        <v>1304</v>
      </c>
      <c r="L327" s="10" t="s">
        <v>188</v>
      </c>
      <c r="M327" s="10" t="s">
        <v>61</v>
      </c>
      <c r="N327" s="10" t="s">
        <v>1303</v>
      </c>
      <c r="O327" s="10" t="s">
        <v>88</v>
      </c>
      <c r="P327" s="10" t="s">
        <v>1304</v>
      </c>
      <c r="Q327" s="10" t="s">
        <v>188</v>
      </c>
      <c r="R327" s="12"/>
    </row>
    <row r="328" spans="1:18">
      <c r="A328" s="5">
        <v>327</v>
      </c>
      <c r="B328" s="4">
        <v>45129</v>
      </c>
      <c r="C328" s="5" t="s">
        <v>716</v>
      </c>
      <c r="D328" s="6"/>
      <c r="E328" s="5" t="s">
        <v>81</v>
      </c>
      <c r="F328" s="12" t="s">
        <v>107</v>
      </c>
      <c r="G328" s="12" t="s">
        <v>107</v>
      </c>
      <c r="H328" s="12" t="s">
        <v>107</v>
      </c>
      <c r="I328" s="10"/>
      <c r="J328" s="10"/>
      <c r="K328" s="12"/>
      <c r="L328" s="12"/>
      <c r="M328" s="29" t="s">
        <v>716</v>
      </c>
      <c r="N328" s="10"/>
      <c r="O328" s="12"/>
      <c r="P328" s="12"/>
      <c r="Q328" s="12"/>
      <c r="R328" s="12"/>
    </row>
    <row r="329" spans="1:18">
      <c r="A329" s="5">
        <v>328</v>
      </c>
      <c r="B329" s="4">
        <v>45142</v>
      </c>
      <c r="C329" s="5" t="s">
        <v>23</v>
      </c>
      <c r="D329" s="6" t="s">
        <v>1295</v>
      </c>
      <c r="E329" s="5" t="s">
        <v>750</v>
      </c>
      <c r="F329" s="10" t="s">
        <v>23</v>
      </c>
      <c r="G329" s="12" t="s">
        <v>107</v>
      </c>
      <c r="H329" s="10" t="s">
        <v>23</v>
      </c>
      <c r="I329" s="10" t="s">
        <v>29</v>
      </c>
      <c r="J329" s="10" t="s">
        <v>1305</v>
      </c>
      <c r="K329" s="12"/>
      <c r="L329" s="12"/>
      <c r="M329" s="29" t="s">
        <v>23</v>
      </c>
      <c r="N329" s="12"/>
      <c r="O329" s="12"/>
      <c r="P329" s="12"/>
      <c r="Q329" s="12"/>
      <c r="R329" s="12"/>
    </row>
    <row r="330" spans="1:18">
      <c r="A330" s="5">
        <v>329</v>
      </c>
      <c r="B330" s="4">
        <v>45144</v>
      </c>
      <c r="C330" s="5" t="s">
        <v>23</v>
      </c>
      <c r="D330" s="6" t="s">
        <v>79</v>
      </c>
      <c r="E330" s="5" t="s">
        <v>750</v>
      </c>
      <c r="F330" s="10" t="s">
        <v>23</v>
      </c>
      <c r="G330" s="12" t="s">
        <v>107</v>
      </c>
      <c r="H330" s="10" t="s">
        <v>23</v>
      </c>
      <c r="I330" s="10" t="s">
        <v>481</v>
      </c>
      <c r="J330" s="12"/>
      <c r="K330" s="12"/>
      <c r="L330" s="12"/>
      <c r="M330" s="29" t="s">
        <v>23</v>
      </c>
      <c r="N330" s="12"/>
      <c r="O330" s="12"/>
      <c r="P330" s="12"/>
      <c r="Q330" s="12"/>
      <c r="R330" s="12"/>
    </row>
    <row r="331" spans="1:18">
      <c r="A331" s="5">
        <v>330</v>
      </c>
      <c r="B331" s="4">
        <v>45162</v>
      </c>
      <c r="C331" s="5" t="s">
        <v>13</v>
      </c>
      <c r="D331" s="6" t="s">
        <v>1310</v>
      </c>
      <c r="E331" s="5" t="s">
        <v>436</v>
      </c>
      <c r="F331" s="10" t="s">
        <v>13</v>
      </c>
      <c r="G331" s="12" t="s">
        <v>107</v>
      </c>
      <c r="H331" s="10" t="s">
        <v>13</v>
      </c>
      <c r="I331" s="10" t="s">
        <v>1310</v>
      </c>
      <c r="J331" s="12"/>
      <c r="K331" s="12"/>
      <c r="L331" s="12"/>
      <c r="M331" s="29" t="s">
        <v>13</v>
      </c>
      <c r="N331" s="12"/>
      <c r="O331" s="12"/>
      <c r="P331" s="12"/>
      <c r="Q331" s="12"/>
      <c r="R331" s="12"/>
    </row>
    <row r="332" spans="1:18">
      <c r="A332" s="5">
        <v>331</v>
      </c>
      <c r="B332" s="4">
        <v>45164</v>
      </c>
      <c r="C332" s="5" t="s">
        <v>122</v>
      </c>
      <c r="D332" s="6" t="s">
        <v>1307</v>
      </c>
      <c r="E332" s="5" t="s">
        <v>175</v>
      </c>
      <c r="F332" s="10" t="s">
        <v>122</v>
      </c>
      <c r="G332" s="10" t="s">
        <v>122</v>
      </c>
      <c r="H332" s="10" t="s">
        <v>122</v>
      </c>
      <c r="I332" s="10" t="s">
        <v>201</v>
      </c>
      <c r="J332" s="10" t="s">
        <v>1308</v>
      </c>
      <c r="K332" s="10" t="s">
        <v>1309</v>
      </c>
      <c r="L332" s="12"/>
      <c r="M332" s="29" t="s">
        <v>122</v>
      </c>
      <c r="N332" s="10" t="s">
        <v>201</v>
      </c>
      <c r="O332" s="10" t="s">
        <v>1308</v>
      </c>
      <c r="P332" s="10" t="s">
        <v>1309</v>
      </c>
      <c r="Q332" s="12"/>
      <c r="R332" s="12"/>
    </row>
    <row r="333" spans="1:18">
      <c r="A333" s="5">
        <v>332</v>
      </c>
      <c r="B333" s="4">
        <v>45177</v>
      </c>
      <c r="C333" s="5" t="s">
        <v>1299</v>
      </c>
      <c r="D333" s="6" t="s">
        <v>1311</v>
      </c>
      <c r="E333" s="5" t="s">
        <v>117</v>
      </c>
      <c r="F333" s="10" t="s">
        <v>1312</v>
      </c>
      <c r="G333" s="12" t="s">
        <v>107</v>
      </c>
      <c r="H333" s="12"/>
      <c r="I333" s="12"/>
      <c r="J333" s="12"/>
      <c r="K333" s="12"/>
      <c r="L333" s="12"/>
      <c r="M333" s="29" t="s">
        <v>1299</v>
      </c>
      <c r="N333" s="12"/>
      <c r="O333" s="12"/>
      <c r="P333" s="12"/>
      <c r="Q333" s="12"/>
      <c r="R333" s="12"/>
    </row>
    <row r="334" spans="1:18">
      <c r="A334" s="5">
        <v>333</v>
      </c>
      <c r="B334" s="4">
        <v>45181</v>
      </c>
      <c r="C334" s="5" t="s">
        <v>29</v>
      </c>
      <c r="D334" s="6" t="s">
        <v>1315</v>
      </c>
      <c r="E334" s="5" t="s">
        <v>751</v>
      </c>
      <c r="F334" s="10" t="s">
        <v>29</v>
      </c>
      <c r="G334" s="10" t="s">
        <v>29</v>
      </c>
      <c r="H334" s="10" t="s">
        <v>29</v>
      </c>
      <c r="I334" s="10" t="s">
        <v>70</v>
      </c>
      <c r="J334" s="10" t="s">
        <v>1316</v>
      </c>
      <c r="K334" s="12"/>
      <c r="L334" s="12"/>
      <c r="M334" s="29" t="s">
        <v>29</v>
      </c>
      <c r="N334" s="10" t="s">
        <v>70</v>
      </c>
      <c r="O334" s="10" t="s">
        <v>1316</v>
      </c>
      <c r="P334" s="12"/>
      <c r="Q334" s="12"/>
      <c r="R334" s="12"/>
    </row>
    <row r="335" spans="1:18">
      <c r="A335" s="5">
        <v>334</v>
      </c>
      <c r="B335" s="4">
        <v>45193</v>
      </c>
      <c r="C335" s="5" t="s">
        <v>80</v>
      </c>
      <c r="D335" s="6" t="s">
        <v>1319</v>
      </c>
      <c r="E335" s="5" t="s">
        <v>1317</v>
      </c>
      <c r="F335" s="10" t="s">
        <v>80</v>
      </c>
      <c r="G335" s="10" t="s">
        <v>80</v>
      </c>
      <c r="H335" s="10" t="s">
        <v>80</v>
      </c>
      <c r="I335" s="10" t="s">
        <v>1320</v>
      </c>
      <c r="J335" s="10" t="s">
        <v>1322</v>
      </c>
      <c r="K335" s="10" t="s">
        <v>1323</v>
      </c>
      <c r="L335" s="12"/>
      <c r="M335" s="29" t="s">
        <v>80</v>
      </c>
      <c r="N335" s="10" t="s">
        <v>1320</v>
      </c>
      <c r="O335" s="10" t="s">
        <v>1322</v>
      </c>
      <c r="P335" s="10" t="s">
        <v>1321</v>
      </c>
      <c r="Q335" s="12"/>
      <c r="R335" s="12"/>
    </row>
    <row r="336" spans="1:18">
      <c r="A336" s="5">
        <v>335</v>
      </c>
      <c r="B336" s="4">
        <v>45213</v>
      </c>
      <c r="C336" s="5" t="s">
        <v>662</v>
      </c>
      <c r="D336" s="6"/>
      <c r="E336" s="5" t="s">
        <v>1306</v>
      </c>
      <c r="F336" s="10" t="s">
        <v>662</v>
      </c>
      <c r="G336" s="12" t="s">
        <v>107</v>
      </c>
      <c r="H336" s="10" t="s">
        <v>662</v>
      </c>
      <c r="I336" s="12"/>
      <c r="J336" s="12"/>
      <c r="K336" s="12"/>
      <c r="L336" s="12"/>
      <c r="M336" s="29" t="s">
        <v>662</v>
      </c>
      <c r="N336" s="12"/>
      <c r="O336" s="12"/>
      <c r="P336" s="12"/>
      <c r="Q336" s="12"/>
      <c r="R336" s="12"/>
    </row>
    <row r="337" spans="1:18">
      <c r="A337" s="5">
        <v>336</v>
      </c>
      <c r="B337" s="4">
        <v>45222</v>
      </c>
      <c r="C337" s="5" t="s">
        <v>1324</v>
      </c>
      <c r="D337" s="6"/>
      <c r="E337" s="5" t="s">
        <v>44</v>
      </c>
      <c r="F337" s="10" t="s">
        <v>1324</v>
      </c>
      <c r="G337" s="10" t="s">
        <v>1324</v>
      </c>
      <c r="H337" s="10" t="s">
        <v>1324</v>
      </c>
      <c r="I337" s="12"/>
      <c r="J337" s="12"/>
      <c r="K337" s="12"/>
      <c r="L337" s="12"/>
      <c r="M337" s="29" t="s">
        <v>1324</v>
      </c>
      <c r="N337" s="12"/>
      <c r="O337" s="12"/>
      <c r="P337" s="12"/>
      <c r="Q337" s="12"/>
      <c r="R337" s="12"/>
    </row>
    <row r="338" spans="1:18" ht="25.5">
      <c r="A338" s="5">
        <v>337</v>
      </c>
      <c r="B338" s="4">
        <v>45227</v>
      </c>
      <c r="C338" s="5" t="s">
        <v>1327</v>
      </c>
      <c r="D338" s="6" t="s">
        <v>1328</v>
      </c>
      <c r="E338" s="5" t="s">
        <v>1297</v>
      </c>
      <c r="F338" s="12" t="s">
        <v>107</v>
      </c>
      <c r="G338" s="10" t="s">
        <v>1327</v>
      </c>
      <c r="H338" s="10" t="s">
        <v>1325</v>
      </c>
      <c r="I338" s="10" t="s">
        <v>1347</v>
      </c>
      <c r="J338" s="12"/>
      <c r="K338" s="12"/>
      <c r="L338" s="12"/>
      <c r="M338" s="10" t="s">
        <v>1327</v>
      </c>
      <c r="N338" s="41" t="s">
        <v>1331</v>
      </c>
      <c r="O338" s="10" t="s">
        <v>1332</v>
      </c>
      <c r="P338" s="12"/>
      <c r="Q338" s="12"/>
      <c r="R338" s="12"/>
    </row>
    <row r="339" spans="1:18">
      <c r="A339" s="5">
        <v>338</v>
      </c>
      <c r="B339" s="4">
        <v>45228</v>
      </c>
      <c r="C339" s="5" t="s">
        <v>215</v>
      </c>
      <c r="D339" s="6" t="s">
        <v>1326</v>
      </c>
      <c r="E339" s="5" t="s">
        <v>81</v>
      </c>
      <c r="F339" s="12" t="s">
        <v>107</v>
      </c>
      <c r="G339" s="10" t="s">
        <v>215</v>
      </c>
      <c r="H339" s="10"/>
      <c r="I339" s="12"/>
      <c r="J339" s="12"/>
      <c r="K339" s="12"/>
      <c r="L339" s="12"/>
      <c r="M339" s="10" t="s">
        <v>215</v>
      </c>
      <c r="N339" s="41" t="s">
        <v>1330</v>
      </c>
      <c r="O339" s="10" t="s">
        <v>1329</v>
      </c>
      <c r="P339" s="12"/>
      <c r="Q339" s="12"/>
      <c r="R339" s="12"/>
    </row>
    <row r="340" spans="1:18" ht="51">
      <c r="A340" s="5">
        <v>339</v>
      </c>
      <c r="B340" s="4">
        <v>45230</v>
      </c>
      <c r="C340" s="5" t="s">
        <v>80</v>
      </c>
      <c r="D340" s="6" t="s">
        <v>1333</v>
      </c>
      <c r="E340" s="5" t="s">
        <v>1860</v>
      </c>
      <c r="F340" s="10" t="s">
        <v>1334</v>
      </c>
      <c r="G340" s="12" t="s">
        <v>107</v>
      </c>
      <c r="H340" s="12"/>
      <c r="I340" s="12"/>
      <c r="J340" s="12"/>
      <c r="K340" s="12"/>
      <c r="L340" s="12"/>
      <c r="M340" s="29" t="s">
        <v>568</v>
      </c>
      <c r="N340" s="12"/>
      <c r="O340" s="12"/>
      <c r="P340" s="12"/>
      <c r="Q340" s="12"/>
      <c r="R340" s="12"/>
    </row>
    <row r="341" spans="1:18" ht="38.25">
      <c r="A341" s="5">
        <v>340</v>
      </c>
      <c r="B341" s="4">
        <v>45231</v>
      </c>
      <c r="C341" s="5" t="s">
        <v>70</v>
      </c>
      <c r="D341" s="6" t="s">
        <v>1335</v>
      </c>
      <c r="E341" s="5" t="s">
        <v>1860</v>
      </c>
      <c r="F341" s="10" t="s">
        <v>1334</v>
      </c>
      <c r="G341" s="12" t="s">
        <v>107</v>
      </c>
      <c r="H341" s="12"/>
      <c r="I341" s="12"/>
      <c r="J341" s="12"/>
      <c r="K341" s="12"/>
      <c r="L341" s="12"/>
      <c r="M341" s="29" t="s">
        <v>568</v>
      </c>
      <c r="N341" s="12"/>
      <c r="O341" s="12"/>
      <c r="P341" s="12"/>
      <c r="Q341" s="12"/>
      <c r="R341" s="12"/>
    </row>
    <row r="342" spans="1:18" ht="38.25">
      <c r="A342" s="5">
        <v>341</v>
      </c>
      <c r="B342" s="4">
        <v>45232</v>
      </c>
      <c r="C342" s="5" t="s">
        <v>70</v>
      </c>
      <c r="D342" s="6" t="s">
        <v>1336</v>
      </c>
      <c r="E342" s="5" t="s">
        <v>1860</v>
      </c>
      <c r="F342" s="10" t="s">
        <v>1334</v>
      </c>
      <c r="G342" s="12" t="s">
        <v>107</v>
      </c>
      <c r="H342" s="12"/>
      <c r="I342" s="12"/>
      <c r="J342" s="12"/>
      <c r="K342" s="12"/>
      <c r="L342" s="12"/>
      <c r="M342" s="29" t="s">
        <v>568</v>
      </c>
      <c r="N342" s="12"/>
      <c r="O342" s="12"/>
      <c r="P342" s="12"/>
      <c r="Q342" s="12"/>
      <c r="R342" s="12"/>
    </row>
    <row r="343" spans="1:18" ht="38.25">
      <c r="A343" s="5">
        <v>342</v>
      </c>
      <c r="B343" s="4">
        <v>45233</v>
      </c>
      <c r="C343" s="5" t="s">
        <v>80</v>
      </c>
      <c r="D343" s="6" t="s">
        <v>2280</v>
      </c>
      <c r="E343" s="5" t="s">
        <v>1860</v>
      </c>
      <c r="F343" s="10" t="s">
        <v>1334</v>
      </c>
      <c r="G343" s="12" t="s">
        <v>107</v>
      </c>
      <c r="H343" s="12"/>
      <c r="I343" s="12"/>
      <c r="J343" s="12"/>
      <c r="K343" s="12"/>
      <c r="L343" s="12"/>
      <c r="M343" s="29" t="s">
        <v>568</v>
      </c>
      <c r="N343" s="12"/>
      <c r="O343" s="12"/>
      <c r="P343" s="12"/>
      <c r="Q343" s="12"/>
      <c r="R343" s="12"/>
    </row>
    <row r="344" spans="1:18">
      <c r="A344" s="5">
        <v>343</v>
      </c>
      <c r="B344" s="4">
        <v>45246</v>
      </c>
      <c r="C344" s="5" t="s">
        <v>462</v>
      </c>
      <c r="D344" s="6" t="s">
        <v>1251</v>
      </c>
      <c r="E344" s="5" t="s">
        <v>574</v>
      </c>
      <c r="F344" s="10" t="s">
        <v>462</v>
      </c>
      <c r="G344" s="12" t="s">
        <v>107</v>
      </c>
      <c r="H344" s="12"/>
      <c r="I344" s="12"/>
      <c r="J344" s="12"/>
      <c r="K344" s="12"/>
      <c r="L344" s="12"/>
      <c r="M344" s="10" t="s">
        <v>462</v>
      </c>
      <c r="N344" s="41" t="s">
        <v>1251</v>
      </c>
      <c r="O344" s="12"/>
      <c r="P344" s="12"/>
      <c r="Q344" s="12"/>
      <c r="R344" s="12"/>
    </row>
    <row r="345" spans="1:18">
      <c r="A345" s="5">
        <v>344</v>
      </c>
      <c r="B345" s="4">
        <v>45247</v>
      </c>
      <c r="C345" s="5" t="s">
        <v>75</v>
      </c>
      <c r="D345" s="6" t="s">
        <v>1348</v>
      </c>
      <c r="E345" s="5" t="s">
        <v>574</v>
      </c>
      <c r="F345" s="10" t="s">
        <v>75</v>
      </c>
      <c r="G345" s="10" t="s">
        <v>75</v>
      </c>
      <c r="H345" s="10" t="s">
        <v>75</v>
      </c>
      <c r="I345" s="12"/>
      <c r="J345" s="12"/>
      <c r="K345" s="12"/>
      <c r="L345" s="12"/>
      <c r="M345" s="10" t="s">
        <v>75</v>
      </c>
      <c r="N345" s="41" t="s">
        <v>1348</v>
      </c>
      <c r="O345" s="12"/>
      <c r="P345" s="12"/>
      <c r="Q345" s="12"/>
      <c r="R345" s="12"/>
    </row>
    <row r="346" spans="1:18">
      <c r="A346" s="5">
        <v>345</v>
      </c>
      <c r="B346" s="4">
        <v>45248</v>
      </c>
      <c r="C346" s="5" t="s">
        <v>1350</v>
      </c>
      <c r="D346" s="6"/>
      <c r="E346" s="5" t="s">
        <v>574</v>
      </c>
      <c r="F346" s="10" t="s">
        <v>1350</v>
      </c>
      <c r="G346" s="12" t="s">
        <v>107</v>
      </c>
      <c r="H346" s="12"/>
      <c r="I346" s="12"/>
      <c r="J346" s="12"/>
      <c r="K346" s="12"/>
      <c r="L346" s="12"/>
      <c r="M346" s="10"/>
      <c r="N346" s="41"/>
      <c r="O346" s="12"/>
      <c r="P346" s="12"/>
      <c r="Q346" s="12"/>
      <c r="R346" s="12"/>
    </row>
    <row r="347" spans="1:18">
      <c r="A347" s="5">
        <v>346</v>
      </c>
      <c r="B347" s="4">
        <v>45255</v>
      </c>
      <c r="C347" s="5" t="s">
        <v>227</v>
      </c>
      <c r="D347" s="6" t="s">
        <v>1351</v>
      </c>
      <c r="E347" s="5" t="s">
        <v>1317</v>
      </c>
      <c r="F347" s="12" t="s">
        <v>107</v>
      </c>
      <c r="G347" s="12" t="s">
        <v>107</v>
      </c>
      <c r="H347" s="12"/>
      <c r="I347" s="12"/>
      <c r="J347" s="12"/>
      <c r="K347" s="12"/>
      <c r="L347" s="12"/>
      <c r="M347" s="10" t="s">
        <v>227</v>
      </c>
      <c r="N347" s="41" t="s">
        <v>1353</v>
      </c>
      <c r="O347" s="10" t="s">
        <v>1352</v>
      </c>
      <c r="P347" s="12"/>
      <c r="Q347" s="12"/>
      <c r="R347" s="12"/>
    </row>
    <row r="348" spans="1:18">
      <c r="A348" s="5">
        <v>347</v>
      </c>
      <c r="B348" s="4">
        <v>45260</v>
      </c>
      <c r="C348" s="5" t="s">
        <v>538</v>
      </c>
      <c r="D348" s="6"/>
      <c r="E348" s="5" t="s">
        <v>1355</v>
      </c>
      <c r="F348" s="10" t="s">
        <v>538</v>
      </c>
      <c r="G348" s="12" t="s">
        <v>107</v>
      </c>
      <c r="H348" s="10" t="s">
        <v>538</v>
      </c>
      <c r="I348" s="12"/>
      <c r="J348" s="12"/>
      <c r="K348" s="12"/>
      <c r="L348" s="12"/>
      <c r="M348" s="10"/>
      <c r="N348" s="41"/>
      <c r="O348" s="12"/>
      <c r="P348" s="12"/>
      <c r="Q348" s="12"/>
      <c r="R348" s="12"/>
    </row>
    <row r="349" spans="1:18">
      <c r="A349" s="5">
        <v>348</v>
      </c>
      <c r="B349" s="4">
        <v>45261</v>
      </c>
      <c r="C349" s="5" t="s">
        <v>1385</v>
      </c>
      <c r="D349" s="6"/>
      <c r="E349" s="5" t="s">
        <v>574</v>
      </c>
      <c r="F349" s="12" t="s">
        <v>107</v>
      </c>
      <c r="G349" s="12" t="s">
        <v>107</v>
      </c>
      <c r="H349" s="10" t="s">
        <v>1385</v>
      </c>
      <c r="I349" s="12"/>
      <c r="J349" s="12"/>
      <c r="K349" s="12"/>
      <c r="L349" s="12"/>
      <c r="M349" s="10"/>
      <c r="N349" s="41"/>
      <c r="O349" s="12"/>
      <c r="P349" s="12"/>
      <c r="Q349" s="12"/>
      <c r="R349" s="12"/>
    </row>
    <row r="350" spans="1:18">
      <c r="A350" s="5">
        <v>349</v>
      </c>
      <c r="B350" s="4">
        <v>45276</v>
      </c>
      <c r="C350" s="5" t="s">
        <v>172</v>
      </c>
      <c r="D350" s="6"/>
      <c r="E350" s="5" t="s">
        <v>541</v>
      </c>
      <c r="F350" s="10" t="s">
        <v>172</v>
      </c>
      <c r="G350" s="10" t="s">
        <v>172</v>
      </c>
      <c r="H350" s="10" t="s">
        <v>172</v>
      </c>
      <c r="I350" s="12"/>
      <c r="J350" s="12"/>
      <c r="K350" s="12"/>
      <c r="L350" s="12"/>
      <c r="M350" s="10" t="s">
        <v>172</v>
      </c>
      <c r="N350" s="41"/>
      <c r="O350" s="12"/>
      <c r="P350" s="12"/>
      <c r="Q350" s="12"/>
      <c r="R350" s="12"/>
    </row>
    <row r="351" spans="1:18">
      <c r="A351" s="5">
        <v>350</v>
      </c>
      <c r="B351" s="4">
        <v>45283</v>
      </c>
      <c r="C351" s="5" t="s">
        <v>247</v>
      </c>
      <c r="D351" s="6"/>
      <c r="E351" s="5" t="s">
        <v>291</v>
      </c>
      <c r="F351" s="10" t="s">
        <v>247</v>
      </c>
      <c r="G351" s="12" t="s">
        <v>107</v>
      </c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</row>
    <row r="352" spans="1:18">
      <c r="A352" s="5">
        <v>351</v>
      </c>
      <c r="B352" s="4">
        <v>45290</v>
      </c>
      <c r="C352" s="5" t="s">
        <v>462</v>
      </c>
      <c r="D352" s="6" t="s">
        <v>1389</v>
      </c>
      <c r="E352" s="5" t="s">
        <v>1346</v>
      </c>
      <c r="F352" s="10" t="s">
        <v>462</v>
      </c>
      <c r="G352" s="10" t="s">
        <v>462</v>
      </c>
      <c r="H352" s="10" t="s">
        <v>462</v>
      </c>
      <c r="I352" s="12"/>
      <c r="J352" s="12"/>
      <c r="K352" s="12"/>
      <c r="L352" s="12"/>
      <c r="M352" s="29" t="s">
        <v>462</v>
      </c>
      <c r="N352" s="12"/>
      <c r="O352" s="12"/>
      <c r="P352" s="12"/>
      <c r="Q352" s="12"/>
      <c r="R352" s="12"/>
    </row>
    <row r="353" spans="1:18">
      <c r="A353" s="5">
        <v>352</v>
      </c>
      <c r="B353" s="4">
        <v>45296</v>
      </c>
      <c r="C353" s="5" t="s">
        <v>36</v>
      </c>
      <c r="D353" s="6" t="s">
        <v>1394</v>
      </c>
      <c r="E353" s="5" t="s">
        <v>1297</v>
      </c>
      <c r="F353" s="12" t="s">
        <v>107</v>
      </c>
      <c r="G353" s="10" t="s">
        <v>36</v>
      </c>
      <c r="H353" s="10" t="s">
        <v>36</v>
      </c>
      <c r="I353" s="10" t="s">
        <v>1394</v>
      </c>
      <c r="J353" s="12"/>
      <c r="K353" s="12"/>
      <c r="L353" s="12"/>
      <c r="M353" s="29" t="s">
        <v>36</v>
      </c>
      <c r="N353" s="10" t="s">
        <v>1395</v>
      </c>
      <c r="O353" s="12"/>
      <c r="P353" s="12"/>
      <c r="Q353" s="12"/>
      <c r="R353" s="12"/>
    </row>
    <row r="354" spans="1:18">
      <c r="A354" s="5">
        <v>353</v>
      </c>
      <c r="B354" s="4">
        <v>45305</v>
      </c>
      <c r="C354" s="5" t="s">
        <v>455</v>
      </c>
      <c r="D354" s="6" t="s">
        <v>1399</v>
      </c>
      <c r="E354" s="5" t="s">
        <v>81</v>
      </c>
      <c r="F354" s="10" t="s">
        <v>455</v>
      </c>
      <c r="G354" s="12" t="s">
        <v>107</v>
      </c>
      <c r="H354" s="10" t="s">
        <v>455</v>
      </c>
      <c r="I354" s="10" t="s">
        <v>1399</v>
      </c>
      <c r="J354" s="12"/>
      <c r="K354" s="12"/>
      <c r="L354" s="12"/>
      <c r="M354" s="12"/>
      <c r="N354" s="12"/>
      <c r="O354" s="12"/>
      <c r="P354" s="12"/>
      <c r="Q354" s="12"/>
      <c r="R354" s="12"/>
    </row>
    <row r="355" spans="1:18">
      <c r="A355" s="5">
        <v>354</v>
      </c>
      <c r="B355" s="4">
        <v>45307</v>
      </c>
      <c r="C355" s="5" t="s">
        <v>11</v>
      </c>
      <c r="D355" s="6" t="s">
        <v>1249</v>
      </c>
      <c r="E355" s="5" t="s">
        <v>1318</v>
      </c>
      <c r="F355" s="10" t="s">
        <v>11</v>
      </c>
      <c r="G355" s="10" t="s">
        <v>11</v>
      </c>
      <c r="H355" s="10" t="s">
        <v>11</v>
      </c>
      <c r="I355" s="12"/>
      <c r="J355" s="12"/>
      <c r="K355" s="12"/>
      <c r="L355" s="12"/>
      <c r="M355" s="29" t="s">
        <v>11</v>
      </c>
      <c r="N355" s="10" t="s">
        <v>1249</v>
      </c>
      <c r="O355" s="12"/>
      <c r="P355" s="12"/>
      <c r="Q355" s="12"/>
      <c r="R355" s="12"/>
    </row>
    <row r="356" spans="1:18">
      <c r="A356" s="5">
        <v>355</v>
      </c>
      <c r="B356" s="4">
        <v>45326</v>
      </c>
      <c r="C356" s="6" t="s">
        <v>1403</v>
      </c>
      <c r="D356" s="9" t="s">
        <v>1404</v>
      </c>
      <c r="E356" s="5" t="s">
        <v>1318</v>
      </c>
      <c r="F356" s="12" t="s">
        <v>107</v>
      </c>
      <c r="G356" s="12" t="s">
        <v>107</v>
      </c>
      <c r="H356" s="10"/>
      <c r="I356" s="10" t="s">
        <v>142</v>
      </c>
      <c r="J356" s="12"/>
      <c r="K356" s="12"/>
      <c r="L356" s="12"/>
      <c r="M356" s="29"/>
      <c r="N356" s="10"/>
      <c r="O356" s="12"/>
      <c r="P356" s="12"/>
      <c r="Q356" s="12"/>
      <c r="R356" s="12"/>
    </row>
    <row r="357" spans="1:18">
      <c r="A357" s="5">
        <v>356</v>
      </c>
      <c r="B357" s="4">
        <v>45327</v>
      </c>
      <c r="C357" s="5" t="s">
        <v>29</v>
      </c>
      <c r="D357" s="6" t="s">
        <v>1407</v>
      </c>
      <c r="E357" s="5" t="s">
        <v>291</v>
      </c>
      <c r="F357" s="10" t="s">
        <v>29</v>
      </c>
      <c r="G357" s="10" t="s">
        <v>29</v>
      </c>
      <c r="H357" s="10" t="s">
        <v>29</v>
      </c>
      <c r="I357" s="10" t="s">
        <v>70</v>
      </c>
      <c r="J357" s="12"/>
      <c r="K357" s="12"/>
      <c r="L357" s="12"/>
      <c r="M357" s="29" t="s">
        <v>29</v>
      </c>
      <c r="N357" s="10" t="s">
        <v>70</v>
      </c>
      <c r="O357" s="10" t="s">
        <v>1408</v>
      </c>
      <c r="P357" s="12"/>
      <c r="Q357" s="12"/>
      <c r="R357" s="12"/>
    </row>
    <row r="358" spans="1:18" ht="25.5">
      <c r="A358" s="5">
        <v>357</v>
      </c>
      <c r="B358" s="4">
        <v>45333</v>
      </c>
      <c r="C358" s="5" t="s">
        <v>1230</v>
      </c>
      <c r="D358" s="6" t="s">
        <v>1412</v>
      </c>
      <c r="E358" s="5" t="s">
        <v>81</v>
      </c>
      <c r="F358" s="10" t="s">
        <v>1230</v>
      </c>
      <c r="G358" s="10" t="s">
        <v>1230</v>
      </c>
      <c r="H358" s="10"/>
      <c r="I358" s="12"/>
      <c r="J358" s="12"/>
      <c r="K358" s="12"/>
      <c r="L358" s="12"/>
      <c r="M358" s="29" t="s">
        <v>1230</v>
      </c>
      <c r="N358" s="10" t="s">
        <v>1409</v>
      </c>
      <c r="O358" s="10" t="s">
        <v>1411</v>
      </c>
      <c r="P358" s="10" t="s">
        <v>1410</v>
      </c>
      <c r="Q358" s="12"/>
      <c r="R358" s="12"/>
    </row>
    <row r="359" spans="1:18">
      <c r="A359" s="5">
        <v>358</v>
      </c>
      <c r="B359" s="4">
        <v>45348</v>
      </c>
      <c r="C359" s="5" t="s">
        <v>629</v>
      </c>
      <c r="D359" s="6" t="s">
        <v>1413</v>
      </c>
      <c r="E359" s="5" t="s">
        <v>541</v>
      </c>
      <c r="F359" s="10" t="s">
        <v>629</v>
      </c>
      <c r="G359" s="10" t="s">
        <v>629</v>
      </c>
      <c r="H359" s="10"/>
      <c r="I359" s="12"/>
      <c r="J359" s="12"/>
      <c r="K359" s="12"/>
      <c r="L359" s="12"/>
      <c r="M359" s="29" t="s">
        <v>629</v>
      </c>
      <c r="N359" s="10" t="s">
        <v>1413</v>
      </c>
      <c r="O359" s="10"/>
      <c r="P359" s="10"/>
      <c r="Q359" s="12"/>
      <c r="R359" s="12"/>
    </row>
    <row r="360" spans="1:18">
      <c r="A360" s="5">
        <v>359</v>
      </c>
      <c r="B360" s="4">
        <v>45352</v>
      </c>
      <c r="C360" s="5" t="s">
        <v>512</v>
      </c>
      <c r="D360" s="6" t="s">
        <v>1417</v>
      </c>
      <c r="E360" s="5" t="s">
        <v>515</v>
      </c>
      <c r="F360" s="10" t="s">
        <v>512</v>
      </c>
      <c r="G360" s="10" t="s">
        <v>1462</v>
      </c>
      <c r="H360" s="10" t="s">
        <v>512</v>
      </c>
      <c r="I360" s="10" t="s">
        <v>630</v>
      </c>
      <c r="J360" s="10" t="s">
        <v>507</v>
      </c>
      <c r="K360" s="12"/>
      <c r="L360" s="12"/>
      <c r="M360" s="29" t="s">
        <v>512</v>
      </c>
      <c r="N360" s="29" t="s">
        <v>630</v>
      </c>
      <c r="O360" s="29" t="s">
        <v>507</v>
      </c>
      <c r="P360" s="12"/>
      <c r="Q360" s="12"/>
      <c r="R360" s="12"/>
    </row>
    <row r="361" spans="1:18" ht="38.25">
      <c r="A361" s="5">
        <v>360</v>
      </c>
      <c r="B361" s="4">
        <v>45353</v>
      </c>
      <c r="C361" s="5" t="s">
        <v>75</v>
      </c>
      <c r="D361" s="6" t="s">
        <v>1418</v>
      </c>
      <c r="E361" s="5" t="s">
        <v>1854</v>
      </c>
      <c r="F361" s="10" t="s">
        <v>1462</v>
      </c>
      <c r="G361" s="10" t="s">
        <v>1462</v>
      </c>
      <c r="H361" s="107" t="s">
        <v>568</v>
      </c>
      <c r="I361" s="12"/>
      <c r="J361" s="12"/>
      <c r="K361" s="12"/>
      <c r="L361" s="12"/>
      <c r="M361" s="29" t="s">
        <v>568</v>
      </c>
      <c r="N361" s="12"/>
      <c r="O361" s="12"/>
      <c r="P361" s="12"/>
      <c r="Q361" s="12"/>
      <c r="R361" s="12"/>
    </row>
    <row r="362" spans="1:18" ht="25.5">
      <c r="A362" s="5">
        <v>361</v>
      </c>
      <c r="B362" s="4">
        <v>45354</v>
      </c>
      <c r="C362" s="5" t="s">
        <v>1419</v>
      </c>
      <c r="D362" s="6" t="s">
        <v>1420</v>
      </c>
      <c r="E362" s="5" t="s">
        <v>1854</v>
      </c>
      <c r="F362" s="10" t="s">
        <v>1462</v>
      </c>
      <c r="G362" s="10" t="s">
        <v>1462</v>
      </c>
      <c r="H362" s="107" t="s">
        <v>568</v>
      </c>
      <c r="I362" s="12"/>
      <c r="J362" s="12"/>
      <c r="K362" s="12"/>
      <c r="L362" s="12"/>
      <c r="M362" s="29" t="s">
        <v>568</v>
      </c>
      <c r="N362" s="12"/>
      <c r="O362" s="12"/>
      <c r="P362" s="12"/>
      <c r="Q362" s="12"/>
      <c r="R362" s="12"/>
    </row>
    <row r="363" spans="1:18" ht="38.25">
      <c r="A363" s="5">
        <v>362</v>
      </c>
      <c r="B363" s="4">
        <v>45355</v>
      </c>
      <c r="C363" s="5" t="s">
        <v>618</v>
      </c>
      <c r="D363" s="6" t="s">
        <v>1421</v>
      </c>
      <c r="E363" s="5" t="s">
        <v>1854</v>
      </c>
      <c r="F363" s="10" t="s">
        <v>1462</v>
      </c>
      <c r="G363" s="10" t="s">
        <v>1462</v>
      </c>
      <c r="H363" s="107" t="s">
        <v>568</v>
      </c>
      <c r="I363" s="12"/>
      <c r="J363" s="12"/>
      <c r="K363" s="12"/>
      <c r="L363" s="12"/>
      <c r="M363" s="29" t="s">
        <v>568</v>
      </c>
      <c r="N363" s="12"/>
      <c r="O363" s="12"/>
      <c r="P363" s="12"/>
      <c r="Q363" s="12"/>
      <c r="R363" s="12"/>
    </row>
    <row r="364" spans="1:18" ht="38.25">
      <c r="A364" s="5">
        <v>363</v>
      </c>
      <c r="B364" s="4">
        <v>45356</v>
      </c>
      <c r="C364" s="5" t="s">
        <v>75</v>
      </c>
      <c r="D364" s="6" t="s">
        <v>1422</v>
      </c>
      <c r="E364" s="5" t="s">
        <v>1854</v>
      </c>
      <c r="F364" s="10" t="s">
        <v>1462</v>
      </c>
      <c r="G364" s="10" t="s">
        <v>1462</v>
      </c>
      <c r="H364" s="107" t="s">
        <v>568</v>
      </c>
      <c r="I364" s="12"/>
      <c r="J364" s="12"/>
      <c r="K364" s="12"/>
      <c r="L364" s="12"/>
      <c r="M364" s="29" t="s">
        <v>568</v>
      </c>
      <c r="N364" s="12"/>
      <c r="O364" s="12"/>
      <c r="P364" s="12"/>
      <c r="Q364" s="12"/>
      <c r="R364" s="12"/>
    </row>
    <row r="365" spans="1:18" ht="38.25">
      <c r="A365" s="5">
        <v>364</v>
      </c>
      <c r="B365" s="4">
        <v>45357</v>
      </c>
      <c r="C365" s="5" t="s">
        <v>618</v>
      </c>
      <c r="D365" s="6" t="s">
        <v>2278</v>
      </c>
      <c r="E365" s="5" t="s">
        <v>1854</v>
      </c>
      <c r="F365" s="10" t="s">
        <v>1462</v>
      </c>
      <c r="G365" s="10" t="s">
        <v>1462</v>
      </c>
      <c r="H365" s="107" t="s">
        <v>568</v>
      </c>
      <c r="I365" s="12"/>
      <c r="J365" s="12"/>
      <c r="K365" s="12"/>
      <c r="L365" s="12"/>
      <c r="M365" s="29" t="s">
        <v>568</v>
      </c>
      <c r="N365" s="12"/>
      <c r="O365" s="12"/>
      <c r="P365" s="12"/>
      <c r="Q365" s="12"/>
      <c r="R365" s="12"/>
    </row>
    <row r="366" spans="1:18">
      <c r="A366" s="5">
        <v>365</v>
      </c>
      <c r="B366" s="4">
        <v>45358</v>
      </c>
      <c r="C366" s="5" t="s">
        <v>1424</v>
      </c>
      <c r="D366" s="6" t="s">
        <v>1425</v>
      </c>
      <c r="E366" s="5" t="s">
        <v>515</v>
      </c>
      <c r="F366" s="10"/>
      <c r="G366" s="10" t="s">
        <v>1463</v>
      </c>
      <c r="H366" s="50"/>
      <c r="I366" s="12"/>
      <c r="J366" s="12"/>
      <c r="K366" s="12"/>
      <c r="L366" s="12"/>
      <c r="M366" s="29" t="s">
        <v>1424</v>
      </c>
      <c r="N366" s="29" t="s">
        <v>676</v>
      </c>
      <c r="O366" s="29" t="s">
        <v>699</v>
      </c>
      <c r="P366" s="12"/>
      <c r="Q366" s="12"/>
      <c r="R366" s="12"/>
    </row>
    <row r="367" spans="1:18" ht="38.25">
      <c r="A367" s="5">
        <v>366</v>
      </c>
      <c r="B367" s="4">
        <v>45359</v>
      </c>
      <c r="C367" s="5" t="s">
        <v>678</v>
      </c>
      <c r="D367" s="6" t="s">
        <v>1875</v>
      </c>
      <c r="E367" s="5" t="s">
        <v>1852</v>
      </c>
      <c r="F367" s="10" t="s">
        <v>1463</v>
      </c>
      <c r="G367" s="10" t="s">
        <v>1463</v>
      </c>
      <c r="H367" s="107" t="s">
        <v>568</v>
      </c>
      <c r="I367" s="12"/>
      <c r="J367" s="12"/>
      <c r="K367" s="12"/>
      <c r="L367" s="12"/>
      <c r="M367" s="29" t="s">
        <v>568</v>
      </c>
      <c r="N367" s="12"/>
      <c r="O367" s="12"/>
      <c r="P367" s="12"/>
      <c r="Q367" s="12"/>
      <c r="R367" s="12"/>
    </row>
    <row r="368" spans="1:18" ht="38.25">
      <c r="A368" s="5">
        <v>367</v>
      </c>
      <c r="B368" s="4">
        <v>45360</v>
      </c>
      <c r="C368" s="5" t="s">
        <v>75</v>
      </c>
      <c r="D368" s="6" t="s">
        <v>1427</v>
      </c>
      <c r="E368" s="5" t="s">
        <v>1852</v>
      </c>
      <c r="F368" s="10" t="s">
        <v>1463</v>
      </c>
      <c r="G368" s="10" t="s">
        <v>1463</v>
      </c>
      <c r="H368" s="107" t="s">
        <v>568</v>
      </c>
      <c r="I368" s="12"/>
      <c r="J368" s="12"/>
      <c r="K368" s="12"/>
      <c r="L368" s="12"/>
      <c r="M368" s="29" t="s">
        <v>568</v>
      </c>
      <c r="N368" s="12"/>
      <c r="O368" s="12"/>
      <c r="P368" s="12"/>
      <c r="Q368" s="12"/>
      <c r="R368" s="12"/>
    </row>
    <row r="369" spans="1:18" ht="38.25">
      <c r="A369" s="5">
        <v>368</v>
      </c>
      <c r="B369" s="4">
        <v>45361</v>
      </c>
      <c r="C369" s="5" t="s">
        <v>696</v>
      </c>
      <c r="D369" s="6" t="s">
        <v>1429</v>
      </c>
      <c r="E369" s="5" t="s">
        <v>1852</v>
      </c>
      <c r="F369" s="10" t="s">
        <v>1463</v>
      </c>
      <c r="G369" s="10" t="s">
        <v>1463</v>
      </c>
      <c r="H369" s="107" t="s">
        <v>568</v>
      </c>
      <c r="I369" s="12"/>
      <c r="J369" s="12"/>
      <c r="K369" s="12"/>
      <c r="L369" s="12"/>
      <c r="M369" s="29" t="s">
        <v>568</v>
      </c>
      <c r="N369" s="12"/>
      <c r="O369" s="12"/>
      <c r="P369" s="12"/>
      <c r="Q369" s="12"/>
      <c r="R369" s="12"/>
    </row>
    <row r="370" spans="1:18" ht="25.5">
      <c r="A370" s="5">
        <v>369</v>
      </c>
      <c r="B370" s="4">
        <v>45362</v>
      </c>
      <c r="C370" s="5" t="s">
        <v>687</v>
      </c>
      <c r="D370" s="6" t="s">
        <v>1431</v>
      </c>
      <c r="E370" s="5" t="s">
        <v>1852</v>
      </c>
      <c r="F370" s="10" t="s">
        <v>1463</v>
      </c>
      <c r="G370" s="10" t="s">
        <v>1463</v>
      </c>
      <c r="H370" s="107" t="s">
        <v>568</v>
      </c>
      <c r="I370" s="12"/>
      <c r="J370" s="12"/>
      <c r="K370" s="12"/>
      <c r="L370" s="12"/>
      <c r="M370" s="29" t="s">
        <v>568</v>
      </c>
      <c r="N370" s="12"/>
      <c r="O370" s="12"/>
      <c r="P370" s="12"/>
      <c r="Q370" s="12"/>
      <c r="R370" s="12"/>
    </row>
    <row r="371" spans="1:18" ht="38.25">
      <c r="A371" s="5">
        <v>370</v>
      </c>
      <c r="B371" s="4">
        <v>45363</v>
      </c>
      <c r="C371" s="5" t="s">
        <v>687</v>
      </c>
      <c r="D371" s="6" t="s">
        <v>1430</v>
      </c>
      <c r="E371" s="5" t="s">
        <v>1852</v>
      </c>
      <c r="F371" s="10" t="s">
        <v>1463</v>
      </c>
      <c r="G371" s="10" t="s">
        <v>1463</v>
      </c>
      <c r="H371" s="107" t="s">
        <v>568</v>
      </c>
      <c r="I371" s="12"/>
      <c r="J371" s="12"/>
      <c r="K371" s="12"/>
      <c r="L371" s="12"/>
      <c r="M371" s="29" t="s">
        <v>568</v>
      </c>
      <c r="N371" s="12"/>
      <c r="O371" s="12"/>
      <c r="P371" s="12"/>
      <c r="Q371" s="12"/>
      <c r="R371" s="12"/>
    </row>
    <row r="372" spans="1:18">
      <c r="A372" s="5">
        <v>371</v>
      </c>
      <c r="B372" s="4">
        <v>45374</v>
      </c>
      <c r="C372" s="5" t="s">
        <v>461</v>
      </c>
      <c r="D372" s="6" t="s">
        <v>1464</v>
      </c>
      <c r="E372" s="5" t="s">
        <v>574</v>
      </c>
      <c r="F372" s="12" t="s">
        <v>107</v>
      </c>
      <c r="G372" s="12" t="s">
        <v>107</v>
      </c>
      <c r="H372" s="10" t="s">
        <v>461</v>
      </c>
      <c r="I372" s="12"/>
      <c r="J372" s="12"/>
      <c r="K372" s="12"/>
      <c r="L372" s="12"/>
      <c r="M372" s="29" t="s">
        <v>461</v>
      </c>
      <c r="N372" s="10" t="s">
        <v>1461</v>
      </c>
      <c r="O372" s="10" t="s">
        <v>1460</v>
      </c>
      <c r="P372" s="12"/>
      <c r="Q372" s="12"/>
      <c r="R372" s="12"/>
    </row>
    <row r="373" spans="1:18">
      <c r="A373" s="5">
        <v>372</v>
      </c>
      <c r="B373" s="4">
        <v>45375</v>
      </c>
      <c r="C373" s="5" t="s">
        <v>538</v>
      </c>
      <c r="D373" s="6"/>
      <c r="E373" s="5" t="s">
        <v>1297</v>
      </c>
      <c r="F373" s="10" t="s">
        <v>538</v>
      </c>
      <c r="G373" s="10" t="s">
        <v>538</v>
      </c>
      <c r="H373" s="50"/>
      <c r="I373" s="12"/>
      <c r="J373" s="12"/>
      <c r="K373" s="12"/>
      <c r="L373" s="12"/>
      <c r="M373" s="29" t="s">
        <v>538</v>
      </c>
      <c r="N373" s="12"/>
      <c r="O373" s="12"/>
      <c r="P373" s="12"/>
      <c r="Q373" s="12"/>
      <c r="R373" s="12"/>
    </row>
    <row r="374" spans="1:18">
      <c r="A374" s="5">
        <v>373</v>
      </c>
      <c r="B374" s="4">
        <v>45376</v>
      </c>
      <c r="C374" s="5" t="s">
        <v>1451</v>
      </c>
      <c r="D374" s="6" t="s">
        <v>1458</v>
      </c>
      <c r="E374" s="5" t="s">
        <v>44</v>
      </c>
      <c r="F374" s="10" t="s">
        <v>1451</v>
      </c>
      <c r="G374" s="10" t="s">
        <v>1451</v>
      </c>
      <c r="H374" s="10" t="s">
        <v>1451</v>
      </c>
      <c r="I374" s="10" t="s">
        <v>1458</v>
      </c>
      <c r="J374" s="12"/>
      <c r="K374" s="12"/>
      <c r="L374" s="12"/>
      <c r="M374" s="10" t="s">
        <v>1451</v>
      </c>
      <c r="N374" s="41" t="s">
        <v>1458</v>
      </c>
      <c r="O374" s="12"/>
      <c r="P374" s="12"/>
      <c r="Q374" s="12"/>
      <c r="R374" s="12"/>
    </row>
    <row r="375" spans="1:18" ht="38.25">
      <c r="A375" s="5">
        <v>374</v>
      </c>
      <c r="B375" s="4">
        <v>45387</v>
      </c>
      <c r="C375" s="5" t="s">
        <v>769</v>
      </c>
      <c r="D375" s="6" t="s">
        <v>1466</v>
      </c>
      <c r="E375" s="5" t="s">
        <v>1863</v>
      </c>
      <c r="F375" s="10" t="s">
        <v>1475</v>
      </c>
      <c r="G375" s="10" t="s">
        <v>1475</v>
      </c>
      <c r="H375" s="107" t="s">
        <v>568</v>
      </c>
      <c r="I375" s="12"/>
      <c r="J375" s="12"/>
      <c r="K375" s="12"/>
      <c r="L375" s="12"/>
      <c r="M375" s="29" t="s">
        <v>568</v>
      </c>
      <c r="N375" s="12"/>
      <c r="O375" s="12"/>
      <c r="P375" s="12"/>
      <c r="Q375" s="12"/>
      <c r="R375" s="12"/>
    </row>
    <row r="376" spans="1:18" ht="51">
      <c r="A376" s="5">
        <v>375</v>
      </c>
      <c r="B376" s="4">
        <v>45388</v>
      </c>
      <c r="C376" s="5" t="s">
        <v>257</v>
      </c>
      <c r="D376" s="6" t="s">
        <v>1467</v>
      </c>
      <c r="E376" s="5" t="s">
        <v>1863</v>
      </c>
      <c r="F376" s="10" t="s">
        <v>1475</v>
      </c>
      <c r="G376" s="10" t="s">
        <v>1475</v>
      </c>
      <c r="H376" s="107" t="s">
        <v>568</v>
      </c>
      <c r="I376" s="12"/>
      <c r="J376" s="12"/>
      <c r="K376" s="12"/>
      <c r="L376" s="12"/>
      <c r="M376" s="29" t="s">
        <v>568</v>
      </c>
      <c r="N376" s="12"/>
      <c r="O376" s="12"/>
      <c r="P376" s="12"/>
      <c r="Q376" s="12"/>
      <c r="R376" s="12"/>
    </row>
    <row r="377" spans="1:18" ht="38.25">
      <c r="A377" s="5">
        <v>376</v>
      </c>
      <c r="B377" s="4">
        <v>45389</v>
      </c>
      <c r="C377" s="5" t="s">
        <v>754</v>
      </c>
      <c r="D377" s="6" t="s">
        <v>1468</v>
      </c>
      <c r="E377" s="5" t="s">
        <v>1863</v>
      </c>
      <c r="F377" s="10" t="s">
        <v>1475</v>
      </c>
      <c r="G377" s="10" t="s">
        <v>1475</v>
      </c>
      <c r="H377" s="107" t="s">
        <v>568</v>
      </c>
      <c r="I377" s="12"/>
      <c r="J377" s="12"/>
      <c r="K377" s="12"/>
      <c r="L377" s="12"/>
      <c r="M377" s="29" t="s">
        <v>568</v>
      </c>
      <c r="N377" s="12"/>
      <c r="O377" s="12"/>
      <c r="P377" s="12"/>
      <c r="Q377" s="12"/>
      <c r="R377" s="12"/>
    </row>
    <row r="378" spans="1:18" ht="38.25">
      <c r="A378" s="5">
        <v>377</v>
      </c>
      <c r="B378" s="4">
        <v>45390</v>
      </c>
      <c r="C378" s="5" t="s">
        <v>754</v>
      </c>
      <c r="D378" s="6" t="s">
        <v>1469</v>
      </c>
      <c r="E378" s="5" t="s">
        <v>1863</v>
      </c>
      <c r="F378" s="10" t="s">
        <v>1475</v>
      </c>
      <c r="G378" s="10" t="s">
        <v>1475</v>
      </c>
      <c r="H378" s="107" t="s">
        <v>568</v>
      </c>
      <c r="I378" s="12"/>
      <c r="J378" s="12"/>
      <c r="K378" s="12"/>
      <c r="L378" s="12"/>
      <c r="M378" s="29" t="s">
        <v>568</v>
      </c>
      <c r="N378" s="12"/>
      <c r="O378" s="12"/>
      <c r="P378" s="12"/>
      <c r="Q378" s="12"/>
      <c r="R378" s="12"/>
    </row>
    <row r="379" spans="1:18" ht="25.5">
      <c r="A379" s="5">
        <v>378</v>
      </c>
      <c r="B379" s="4">
        <v>45391</v>
      </c>
      <c r="C379" s="5" t="s">
        <v>755</v>
      </c>
      <c r="D379" s="6" t="s">
        <v>1470</v>
      </c>
      <c r="E379" s="5" t="s">
        <v>1863</v>
      </c>
      <c r="F379" s="10" t="s">
        <v>1475</v>
      </c>
      <c r="G379" s="10" t="s">
        <v>1475</v>
      </c>
      <c r="H379" s="107" t="s">
        <v>568</v>
      </c>
      <c r="I379" s="12"/>
      <c r="J379" s="12"/>
      <c r="K379" s="12"/>
      <c r="L379" s="12"/>
      <c r="M379" s="29" t="s">
        <v>568</v>
      </c>
      <c r="N379" s="12"/>
      <c r="O379" s="12"/>
      <c r="P379" s="12"/>
      <c r="Q379" s="12"/>
      <c r="R379" s="12"/>
    </row>
    <row r="380" spans="1:18" ht="38.25">
      <c r="A380" s="5">
        <v>379</v>
      </c>
      <c r="B380" s="4">
        <v>45401</v>
      </c>
      <c r="C380" s="5" t="s">
        <v>1476</v>
      </c>
      <c r="D380" s="6" t="s">
        <v>1477</v>
      </c>
      <c r="E380" s="5" t="s">
        <v>291</v>
      </c>
      <c r="F380" s="12" t="s">
        <v>107</v>
      </c>
      <c r="G380" s="12" t="s">
        <v>107</v>
      </c>
      <c r="H380" s="107"/>
      <c r="I380" s="12"/>
      <c r="J380" s="12"/>
      <c r="K380" s="12"/>
      <c r="L380" s="12"/>
      <c r="M380" s="29" t="s">
        <v>1483</v>
      </c>
      <c r="N380" s="12"/>
      <c r="O380" s="12"/>
      <c r="P380" s="12"/>
      <c r="Q380" s="12"/>
      <c r="R380" s="12"/>
    </row>
    <row r="381" spans="1:18">
      <c r="A381" s="5">
        <v>380</v>
      </c>
      <c r="B381" s="4">
        <v>45406</v>
      </c>
      <c r="C381" s="5" t="s">
        <v>635</v>
      </c>
      <c r="D381" s="6" t="s">
        <v>1474</v>
      </c>
      <c r="E381" s="5" t="s">
        <v>1318</v>
      </c>
      <c r="F381" s="10" t="s">
        <v>635</v>
      </c>
      <c r="G381" s="10" t="s">
        <v>635</v>
      </c>
      <c r="H381" s="29" t="s">
        <v>635</v>
      </c>
      <c r="I381" s="10" t="s">
        <v>1474</v>
      </c>
      <c r="J381" s="12"/>
      <c r="K381" s="12"/>
      <c r="L381" s="12"/>
      <c r="M381" s="29" t="s">
        <v>635</v>
      </c>
      <c r="N381" s="10" t="s">
        <v>1474</v>
      </c>
      <c r="O381" s="12"/>
      <c r="P381" s="12"/>
      <c r="Q381" s="12"/>
      <c r="R381" s="12"/>
    </row>
    <row r="382" spans="1:18">
      <c r="A382" s="5">
        <v>381</v>
      </c>
      <c r="B382" s="4">
        <v>45421</v>
      </c>
      <c r="C382" s="5" t="s">
        <v>75</v>
      </c>
      <c r="D382" s="6" t="s">
        <v>610</v>
      </c>
      <c r="E382" s="5" t="s">
        <v>81</v>
      </c>
      <c r="F382" s="10" t="s">
        <v>75</v>
      </c>
      <c r="G382" s="10" t="s">
        <v>75</v>
      </c>
      <c r="H382" s="29" t="s">
        <v>75</v>
      </c>
      <c r="I382" s="10" t="s">
        <v>610</v>
      </c>
      <c r="J382" s="12"/>
      <c r="K382" s="12"/>
      <c r="L382" s="12"/>
      <c r="M382" s="29" t="s">
        <v>86</v>
      </c>
      <c r="N382" s="10" t="s">
        <v>610</v>
      </c>
      <c r="O382" s="12"/>
      <c r="P382" s="12"/>
      <c r="Q382" s="12"/>
      <c r="R382" s="12"/>
    </row>
    <row r="383" spans="1:18">
      <c r="A383" s="5">
        <v>382</v>
      </c>
      <c r="B383" s="4">
        <v>45430</v>
      </c>
      <c r="C383" s="5" t="s">
        <v>157</v>
      </c>
      <c r="D383" s="6" t="s">
        <v>1485</v>
      </c>
      <c r="E383" s="5" t="s">
        <v>1486</v>
      </c>
      <c r="F383" s="10" t="s">
        <v>157</v>
      </c>
      <c r="G383" s="10" t="s">
        <v>157</v>
      </c>
      <c r="H383" s="29" t="s">
        <v>157</v>
      </c>
      <c r="I383" s="10" t="s">
        <v>264</v>
      </c>
      <c r="J383" s="10" t="s">
        <v>234</v>
      </c>
      <c r="K383" s="10" t="s">
        <v>1487</v>
      </c>
      <c r="L383" s="12"/>
      <c r="M383" s="29" t="s">
        <v>157</v>
      </c>
      <c r="N383" s="10" t="s">
        <v>264</v>
      </c>
      <c r="O383" s="10" t="s">
        <v>234</v>
      </c>
      <c r="P383" s="10" t="s">
        <v>1487</v>
      </c>
      <c r="Q383" s="12"/>
      <c r="R383" s="12"/>
    </row>
    <row r="384" spans="1:18">
      <c r="A384" s="5">
        <v>383</v>
      </c>
      <c r="B384" s="4">
        <v>45436</v>
      </c>
      <c r="C384" s="5" t="s">
        <v>1493</v>
      </c>
      <c r="D384" s="6" t="s">
        <v>1488</v>
      </c>
      <c r="E384" s="5" t="s">
        <v>541</v>
      </c>
      <c r="F384" s="10" t="s">
        <v>1493</v>
      </c>
      <c r="G384" s="10" t="s">
        <v>1493</v>
      </c>
      <c r="H384" s="29" t="s">
        <v>1493</v>
      </c>
      <c r="I384" s="10"/>
      <c r="J384" s="10"/>
      <c r="K384" s="10"/>
      <c r="L384" s="12"/>
      <c r="M384" s="29" t="s">
        <v>1493</v>
      </c>
      <c r="N384" s="10" t="s">
        <v>1488</v>
      </c>
      <c r="O384" s="10"/>
      <c r="P384" s="10"/>
      <c r="Q384" s="12"/>
      <c r="R384" s="12"/>
    </row>
    <row r="385" spans="1:18">
      <c r="A385" s="5">
        <v>384</v>
      </c>
      <c r="B385" s="4">
        <v>45347</v>
      </c>
      <c r="C385" s="5" t="s">
        <v>1491</v>
      </c>
      <c r="D385" s="6" t="s">
        <v>1492</v>
      </c>
      <c r="E385" s="5" t="s">
        <v>81</v>
      </c>
      <c r="F385" s="10" t="s">
        <v>1491</v>
      </c>
      <c r="G385" s="12" t="s">
        <v>107</v>
      </c>
      <c r="H385" s="29"/>
      <c r="I385" s="10"/>
      <c r="J385" s="10"/>
      <c r="K385" s="10"/>
      <c r="L385" s="12"/>
      <c r="M385" s="29"/>
      <c r="N385" s="10"/>
      <c r="O385" s="10"/>
      <c r="P385" s="10"/>
      <c r="Q385" s="12"/>
      <c r="R385" s="12"/>
    </row>
    <row r="386" spans="1:18">
      <c r="A386" s="5">
        <v>385</v>
      </c>
      <c r="B386" s="4">
        <v>45445</v>
      </c>
      <c r="C386" s="5" t="s">
        <v>1489</v>
      </c>
      <c r="D386" s="6" t="s">
        <v>1296</v>
      </c>
      <c r="E386" s="5" t="s">
        <v>541</v>
      </c>
      <c r="F386" s="10" t="s">
        <v>1489</v>
      </c>
      <c r="G386" s="10" t="s">
        <v>1489</v>
      </c>
      <c r="H386" s="29" t="s">
        <v>1489</v>
      </c>
      <c r="I386" s="10"/>
      <c r="J386" s="10"/>
      <c r="K386" s="10"/>
      <c r="L386" s="12"/>
      <c r="M386" s="29" t="s">
        <v>1489</v>
      </c>
      <c r="N386" s="10" t="s">
        <v>1495</v>
      </c>
      <c r="O386" s="10"/>
      <c r="P386" s="10"/>
      <c r="Q386" s="12"/>
      <c r="R386" s="12"/>
    </row>
    <row r="387" spans="1:18" ht="25.5">
      <c r="A387" s="5">
        <v>386</v>
      </c>
      <c r="B387" s="4">
        <v>45465</v>
      </c>
      <c r="C387" s="5" t="s">
        <v>1496</v>
      </c>
      <c r="D387" s="6" t="s">
        <v>1497</v>
      </c>
      <c r="E387" s="5" t="s">
        <v>44</v>
      </c>
      <c r="F387" s="12" t="s">
        <v>107</v>
      </c>
      <c r="G387" s="10" t="s">
        <v>1496</v>
      </c>
      <c r="H387" s="29" t="s">
        <v>1496</v>
      </c>
      <c r="I387" s="10" t="s">
        <v>1500</v>
      </c>
      <c r="J387" s="10" t="s">
        <v>1498</v>
      </c>
      <c r="K387" s="10" t="s">
        <v>1499</v>
      </c>
      <c r="L387" s="12"/>
      <c r="M387" s="29" t="s">
        <v>1496</v>
      </c>
      <c r="N387" s="10" t="s">
        <v>1500</v>
      </c>
      <c r="O387" s="10" t="s">
        <v>1498</v>
      </c>
      <c r="P387" s="10" t="s">
        <v>1499</v>
      </c>
      <c r="Q387" s="12"/>
      <c r="R387" s="12"/>
    </row>
    <row r="388" spans="1:18">
      <c r="A388" s="5">
        <v>387</v>
      </c>
      <c r="B388" s="4">
        <v>45487</v>
      </c>
      <c r="C388" s="5" t="s">
        <v>1501</v>
      </c>
      <c r="D388" s="6" t="s">
        <v>1513</v>
      </c>
      <c r="E388" s="5" t="s">
        <v>574</v>
      </c>
      <c r="F388" s="10" t="s">
        <v>1502</v>
      </c>
      <c r="G388" s="10" t="s">
        <v>1501</v>
      </c>
      <c r="H388" s="29" t="s">
        <v>1501</v>
      </c>
      <c r="I388" s="10"/>
      <c r="J388" s="10"/>
      <c r="K388" s="10"/>
      <c r="L388" s="12"/>
      <c r="M388" s="29" t="s">
        <v>1501</v>
      </c>
      <c r="N388" s="10"/>
      <c r="O388" s="10"/>
      <c r="P388" s="10"/>
      <c r="Q388" s="12"/>
      <c r="R388" s="12"/>
    </row>
    <row r="389" spans="1:18">
      <c r="A389" s="5">
        <v>388</v>
      </c>
      <c r="B389" s="4">
        <v>45506</v>
      </c>
      <c r="C389" s="5" t="s">
        <v>23</v>
      </c>
      <c r="D389" s="6" t="s">
        <v>1295</v>
      </c>
      <c r="E389" s="5" t="s">
        <v>1512</v>
      </c>
      <c r="F389" s="10" t="s">
        <v>23</v>
      </c>
      <c r="G389" s="12" t="s">
        <v>107</v>
      </c>
      <c r="H389" s="29" t="s">
        <v>23</v>
      </c>
      <c r="I389" s="10" t="s">
        <v>29</v>
      </c>
      <c r="J389" s="10" t="s">
        <v>1305</v>
      </c>
      <c r="K389" s="12"/>
      <c r="L389" s="12"/>
      <c r="M389" s="29" t="s">
        <v>23</v>
      </c>
      <c r="N389" s="12"/>
      <c r="O389" s="12"/>
      <c r="P389" s="12"/>
      <c r="Q389" s="12"/>
      <c r="R389" s="12"/>
    </row>
    <row r="390" spans="1:18">
      <c r="A390" s="5">
        <v>389</v>
      </c>
      <c r="B390" s="4">
        <v>45515</v>
      </c>
      <c r="C390" s="5" t="s">
        <v>23</v>
      </c>
      <c r="D390" s="6" t="s">
        <v>1510</v>
      </c>
      <c r="E390" s="5" t="s">
        <v>452</v>
      </c>
      <c r="F390" s="10" t="s">
        <v>23</v>
      </c>
      <c r="G390" s="12" t="s">
        <v>107</v>
      </c>
      <c r="H390" s="29" t="s">
        <v>23</v>
      </c>
      <c r="I390" s="10" t="s">
        <v>481</v>
      </c>
      <c r="J390" s="10" t="s">
        <v>654</v>
      </c>
      <c r="K390" s="12"/>
      <c r="L390" s="12"/>
      <c r="M390" s="29" t="s">
        <v>23</v>
      </c>
      <c r="N390" s="12"/>
      <c r="O390" s="12"/>
      <c r="P390" s="12"/>
      <c r="Q390" s="12"/>
      <c r="R390" s="12"/>
    </row>
    <row r="391" spans="1:18">
      <c r="A391" s="5">
        <v>390</v>
      </c>
      <c r="B391" s="4">
        <v>45521</v>
      </c>
      <c r="C391" s="5" t="s">
        <v>1503</v>
      </c>
      <c r="D391" s="6" t="s">
        <v>1513</v>
      </c>
      <c r="E391" s="5" t="s">
        <v>574</v>
      </c>
      <c r="F391" s="29" t="s">
        <v>1503</v>
      </c>
      <c r="G391" s="29" t="s">
        <v>1503</v>
      </c>
      <c r="H391" s="29"/>
      <c r="I391" s="12"/>
      <c r="J391" s="12"/>
      <c r="K391" s="12"/>
      <c r="L391" s="12"/>
      <c r="M391" s="29" t="s">
        <v>1503</v>
      </c>
      <c r="N391" s="12"/>
      <c r="O391" s="12"/>
      <c r="P391" s="12"/>
      <c r="Q391" s="12"/>
      <c r="R391" s="12"/>
    </row>
    <row r="392" spans="1:18">
      <c r="A392" s="5">
        <v>391</v>
      </c>
      <c r="B392" s="4">
        <v>45524</v>
      </c>
      <c r="C392" s="5" t="s">
        <v>1514</v>
      </c>
      <c r="D392" s="6" t="s">
        <v>1515</v>
      </c>
      <c r="E392" s="5" t="s">
        <v>175</v>
      </c>
      <c r="F392" s="29" t="s">
        <v>1514</v>
      </c>
      <c r="G392" s="29" t="s">
        <v>1514</v>
      </c>
      <c r="H392" s="29" t="s">
        <v>1514</v>
      </c>
      <c r="I392" s="10" t="s">
        <v>542</v>
      </c>
      <c r="J392" s="10" t="s">
        <v>1516</v>
      </c>
      <c r="K392" s="12"/>
      <c r="L392" s="12"/>
      <c r="M392" s="29" t="s">
        <v>1514</v>
      </c>
      <c r="N392" s="10" t="s">
        <v>542</v>
      </c>
      <c r="O392" s="10" t="s">
        <v>1516</v>
      </c>
      <c r="P392" s="12"/>
      <c r="Q392" s="12"/>
      <c r="R392" s="12"/>
    </row>
    <row r="393" spans="1:18" ht="25.5">
      <c r="A393" s="5">
        <v>392</v>
      </c>
      <c r="B393" s="4">
        <v>45527</v>
      </c>
      <c r="C393" s="5" t="s">
        <v>536</v>
      </c>
      <c r="D393" s="6" t="s">
        <v>1517</v>
      </c>
      <c r="E393" s="5" t="s">
        <v>715</v>
      </c>
      <c r="F393" s="10" t="s">
        <v>1529</v>
      </c>
      <c r="G393" s="10" t="s">
        <v>1529</v>
      </c>
      <c r="H393" s="107" t="s">
        <v>568</v>
      </c>
      <c r="I393" s="12"/>
      <c r="J393" s="12"/>
      <c r="K393" s="12"/>
      <c r="L393" s="12"/>
      <c r="M393" s="29" t="s">
        <v>568</v>
      </c>
      <c r="N393" s="12"/>
      <c r="O393" s="12"/>
      <c r="P393" s="12"/>
      <c r="Q393" s="12"/>
      <c r="R393" s="12"/>
    </row>
    <row r="394" spans="1:18" ht="51">
      <c r="A394" s="5">
        <v>393</v>
      </c>
      <c r="B394" s="4">
        <v>45528</v>
      </c>
      <c r="C394" s="5" t="s">
        <v>662</v>
      </c>
      <c r="D394" s="6" t="s">
        <v>2274</v>
      </c>
      <c r="E394" s="5" t="s">
        <v>715</v>
      </c>
      <c r="F394" s="10" t="s">
        <v>1529</v>
      </c>
      <c r="G394" s="10" t="s">
        <v>1529</v>
      </c>
      <c r="H394" s="107" t="s">
        <v>568</v>
      </c>
      <c r="I394" s="12"/>
      <c r="J394" s="12"/>
      <c r="K394" s="12"/>
      <c r="L394" s="12"/>
      <c r="M394" s="29" t="s">
        <v>568</v>
      </c>
      <c r="N394" s="12"/>
      <c r="O394" s="12"/>
      <c r="P394" s="12"/>
      <c r="Q394" s="12"/>
      <c r="R394" s="12"/>
    </row>
    <row r="395" spans="1:18" ht="51">
      <c r="A395" s="5">
        <v>394</v>
      </c>
      <c r="B395" s="4">
        <v>45529</v>
      </c>
      <c r="C395" s="5" t="s">
        <v>11</v>
      </c>
      <c r="D395" s="6" t="s">
        <v>1519</v>
      </c>
      <c r="E395" s="5" t="s">
        <v>715</v>
      </c>
      <c r="F395" s="10" t="s">
        <v>1529</v>
      </c>
      <c r="G395" s="10" t="s">
        <v>1529</v>
      </c>
      <c r="H395" s="107" t="s">
        <v>568</v>
      </c>
      <c r="I395" s="12"/>
      <c r="J395" s="12"/>
      <c r="K395" s="12"/>
      <c r="L395" s="12"/>
      <c r="M395" s="29" t="s">
        <v>568</v>
      </c>
      <c r="N395" s="12"/>
      <c r="O395" s="12"/>
      <c r="P395" s="12"/>
      <c r="Q395" s="12"/>
      <c r="R395" s="12"/>
    </row>
    <row r="396" spans="1:18" ht="25.5">
      <c r="A396" s="5">
        <v>395</v>
      </c>
      <c r="B396" s="4">
        <v>45535</v>
      </c>
      <c r="C396" s="6" t="s">
        <v>1528</v>
      </c>
      <c r="D396" s="6"/>
      <c r="E396" s="5" t="s">
        <v>44</v>
      </c>
      <c r="F396" s="41" t="s">
        <v>1528</v>
      </c>
      <c r="G396" s="41" t="s">
        <v>1528</v>
      </c>
      <c r="H396" s="107"/>
      <c r="I396" s="12"/>
      <c r="J396" s="12"/>
      <c r="K396" s="12"/>
      <c r="L396" s="12"/>
      <c r="M396" s="41" t="s">
        <v>1528</v>
      </c>
      <c r="N396" s="12"/>
      <c r="O396" s="12"/>
      <c r="P396" s="12"/>
      <c r="Q396" s="12"/>
      <c r="R396" s="12"/>
    </row>
    <row r="397" spans="1:18" ht="25.5">
      <c r="A397" s="5">
        <v>396</v>
      </c>
      <c r="B397" s="4">
        <v>45540</v>
      </c>
      <c r="C397" s="5" t="s">
        <v>1530</v>
      </c>
      <c r="D397" s="6" t="s">
        <v>1531</v>
      </c>
      <c r="E397" s="5" t="s">
        <v>1511</v>
      </c>
      <c r="F397" s="10" t="s">
        <v>1550</v>
      </c>
      <c r="G397" s="10" t="s">
        <v>1550</v>
      </c>
      <c r="H397" s="107" t="s">
        <v>568</v>
      </c>
      <c r="I397" s="12"/>
      <c r="J397" s="12"/>
      <c r="K397" s="12"/>
      <c r="L397" s="12"/>
      <c r="M397" s="29" t="s">
        <v>568</v>
      </c>
      <c r="N397" s="12"/>
      <c r="O397" s="12"/>
      <c r="P397" s="12"/>
      <c r="Q397" s="12"/>
      <c r="R397" s="12"/>
    </row>
    <row r="398" spans="1:18" ht="25.5">
      <c r="A398" s="5">
        <v>397</v>
      </c>
      <c r="B398" s="4">
        <v>45541</v>
      </c>
      <c r="C398" s="5" t="s">
        <v>1532</v>
      </c>
      <c r="D398" s="6" t="s">
        <v>1533</v>
      </c>
      <c r="E398" s="5" t="s">
        <v>1511</v>
      </c>
      <c r="F398" s="10" t="s">
        <v>1551</v>
      </c>
      <c r="G398" s="10" t="s">
        <v>1551</v>
      </c>
      <c r="H398" s="107" t="s">
        <v>568</v>
      </c>
      <c r="I398" s="12"/>
      <c r="J398" s="12"/>
      <c r="K398" s="12"/>
      <c r="L398" s="12"/>
      <c r="M398" s="29" t="s">
        <v>568</v>
      </c>
      <c r="N398" s="12"/>
      <c r="O398" s="12"/>
      <c r="P398" s="12"/>
      <c r="Q398" s="12"/>
      <c r="R398" s="12"/>
    </row>
    <row r="399" spans="1:18" ht="25.5">
      <c r="A399" s="5">
        <v>398</v>
      </c>
      <c r="B399" s="4">
        <v>45542</v>
      </c>
      <c r="C399" s="5" t="s">
        <v>1534</v>
      </c>
      <c r="D399" s="6" t="s">
        <v>1535</v>
      </c>
      <c r="E399" s="5" t="s">
        <v>1511</v>
      </c>
      <c r="F399" s="10" t="s">
        <v>1552</v>
      </c>
      <c r="G399" s="10" t="s">
        <v>1552</v>
      </c>
      <c r="H399" s="107" t="s">
        <v>568</v>
      </c>
      <c r="I399" s="12"/>
      <c r="J399" s="12"/>
      <c r="K399" s="12"/>
      <c r="L399" s="12"/>
      <c r="M399" s="29" t="s">
        <v>568</v>
      </c>
      <c r="N399" s="12"/>
      <c r="O399" s="12"/>
      <c r="P399" s="12"/>
      <c r="Q399" s="12"/>
      <c r="R399" s="12"/>
    </row>
    <row r="400" spans="1:18">
      <c r="A400" s="5">
        <v>399</v>
      </c>
      <c r="B400" s="4">
        <v>45543</v>
      </c>
      <c r="C400" s="5" t="s">
        <v>1536</v>
      </c>
      <c r="D400" s="6"/>
      <c r="E400" s="5" t="s">
        <v>574</v>
      </c>
      <c r="F400" s="12" t="s">
        <v>107</v>
      </c>
      <c r="G400" s="12" t="s">
        <v>107</v>
      </c>
      <c r="H400" s="29"/>
      <c r="I400" s="12"/>
      <c r="J400" s="12"/>
      <c r="K400" s="12"/>
      <c r="L400" s="12"/>
      <c r="M400" s="29" t="s">
        <v>1536</v>
      </c>
      <c r="N400" s="12"/>
      <c r="O400" s="12"/>
      <c r="P400" s="12"/>
      <c r="Q400" s="12"/>
      <c r="R400" s="12"/>
    </row>
    <row r="401" spans="1:18">
      <c r="A401" s="5">
        <v>400</v>
      </c>
      <c r="B401" s="4">
        <v>45550</v>
      </c>
      <c r="C401" s="5" t="s">
        <v>1553</v>
      </c>
      <c r="D401" s="6"/>
      <c r="E401" s="5" t="s">
        <v>574</v>
      </c>
      <c r="F401" s="10" t="s">
        <v>1553</v>
      </c>
      <c r="G401" s="12" t="s">
        <v>107</v>
      </c>
      <c r="H401" s="29" t="s">
        <v>1553</v>
      </c>
      <c r="I401" s="12"/>
      <c r="J401" s="12"/>
      <c r="K401" s="12"/>
      <c r="L401" s="12"/>
      <c r="M401" s="29" t="s">
        <v>1553</v>
      </c>
      <c r="N401" s="12"/>
      <c r="O401" s="12"/>
      <c r="P401" s="12"/>
      <c r="Q401" s="12"/>
      <c r="R401" s="12"/>
    </row>
    <row r="402" spans="1:18">
      <c r="A402" s="5">
        <v>401</v>
      </c>
      <c r="B402" s="4">
        <v>45552</v>
      </c>
      <c r="C402" s="5" t="s">
        <v>1340</v>
      </c>
      <c r="D402" s="6" t="s">
        <v>1557</v>
      </c>
      <c r="E402" s="5" t="s">
        <v>1317</v>
      </c>
      <c r="F402" s="10" t="s">
        <v>1340</v>
      </c>
      <c r="G402" s="12" t="s">
        <v>107</v>
      </c>
      <c r="H402" s="29"/>
      <c r="I402" s="12"/>
      <c r="J402" s="12"/>
      <c r="K402" s="12"/>
      <c r="L402" s="12"/>
      <c r="M402" s="29"/>
      <c r="N402" s="12"/>
      <c r="O402" s="12"/>
      <c r="P402" s="12"/>
      <c r="Q402" s="12"/>
      <c r="R402" s="12"/>
    </row>
    <row r="403" spans="1:18">
      <c r="A403" s="5">
        <v>402</v>
      </c>
      <c r="B403" s="4">
        <v>45555</v>
      </c>
      <c r="C403" s="5" t="s">
        <v>1558</v>
      </c>
      <c r="D403" s="6" t="s">
        <v>1560</v>
      </c>
      <c r="E403" s="5" t="s">
        <v>175</v>
      </c>
      <c r="F403" s="12" t="s">
        <v>107</v>
      </c>
      <c r="G403" s="10" t="s">
        <v>1558</v>
      </c>
      <c r="H403" s="107" t="s">
        <v>1558</v>
      </c>
      <c r="I403" s="10" t="s">
        <v>38</v>
      </c>
      <c r="J403" s="10" t="s">
        <v>1561</v>
      </c>
      <c r="K403" s="12"/>
      <c r="L403" s="12"/>
      <c r="M403" s="29" t="s">
        <v>1558</v>
      </c>
      <c r="N403" s="10" t="s">
        <v>38</v>
      </c>
      <c r="O403" s="10" t="s">
        <v>1561</v>
      </c>
      <c r="P403" s="12"/>
      <c r="Q403" s="12"/>
      <c r="R403" s="12"/>
    </row>
    <row r="404" spans="1:18">
      <c r="A404" s="5">
        <v>403</v>
      </c>
      <c r="B404" s="4">
        <v>45567</v>
      </c>
      <c r="C404" s="5" t="s">
        <v>1562</v>
      </c>
      <c r="D404" s="6" t="s">
        <v>1563</v>
      </c>
      <c r="E404" s="5" t="s">
        <v>81</v>
      </c>
      <c r="F404" s="12" t="s">
        <v>107</v>
      </c>
      <c r="G404" s="10" t="s">
        <v>1562</v>
      </c>
      <c r="H404" s="107"/>
      <c r="I404" s="12"/>
      <c r="J404" s="12"/>
      <c r="K404" s="12"/>
      <c r="L404" s="12"/>
      <c r="M404" s="29" t="s">
        <v>1562</v>
      </c>
      <c r="N404" s="29" t="s">
        <v>234</v>
      </c>
      <c r="O404" s="29" t="s">
        <v>1566</v>
      </c>
      <c r="P404" s="29" t="s">
        <v>1565</v>
      </c>
      <c r="Q404" s="12"/>
      <c r="R404" s="12"/>
    </row>
    <row r="405" spans="1:18">
      <c r="A405" s="5">
        <v>404</v>
      </c>
      <c r="B405" s="4">
        <v>45568</v>
      </c>
      <c r="C405" s="5" t="s">
        <v>594</v>
      </c>
      <c r="D405" s="6" t="s">
        <v>1564</v>
      </c>
      <c r="E405" s="5" t="s">
        <v>57</v>
      </c>
      <c r="F405" s="10" t="s">
        <v>594</v>
      </c>
      <c r="G405" s="10" t="s">
        <v>594</v>
      </c>
      <c r="H405" s="107"/>
      <c r="I405" s="12"/>
      <c r="J405" s="12"/>
      <c r="K405" s="12"/>
      <c r="L405" s="12"/>
      <c r="M405" s="29" t="s">
        <v>594</v>
      </c>
      <c r="N405" s="10"/>
      <c r="O405" s="10"/>
      <c r="P405" s="12"/>
      <c r="Q405" s="12"/>
      <c r="R405" s="12"/>
    </row>
    <row r="406" spans="1:18">
      <c r="A406" s="5">
        <v>405</v>
      </c>
      <c r="B406" s="4">
        <v>45582</v>
      </c>
      <c r="C406" s="5" t="s">
        <v>1569</v>
      </c>
      <c r="D406" s="6"/>
      <c r="E406" s="5" t="s">
        <v>44</v>
      </c>
      <c r="F406" s="12" t="s">
        <v>107</v>
      </c>
      <c r="G406" s="12" t="s">
        <v>107</v>
      </c>
      <c r="H406" s="107"/>
      <c r="I406" s="12"/>
      <c r="J406" s="12"/>
      <c r="K406" s="12"/>
      <c r="L406" s="12"/>
      <c r="M406" s="29" t="s">
        <v>1569</v>
      </c>
      <c r="N406" s="10"/>
      <c r="O406" s="10"/>
      <c r="P406" s="12"/>
      <c r="Q406" s="12"/>
      <c r="R406" s="12"/>
    </row>
    <row r="407" spans="1:18">
      <c r="A407" s="5">
        <v>406</v>
      </c>
      <c r="B407" s="4">
        <v>45590</v>
      </c>
      <c r="C407" s="5" t="s">
        <v>1339</v>
      </c>
      <c r="D407" s="6" t="s">
        <v>1571</v>
      </c>
      <c r="E407" s="5" t="s">
        <v>81</v>
      </c>
      <c r="F407" s="12" t="s">
        <v>107</v>
      </c>
      <c r="G407" s="10" t="s">
        <v>1572</v>
      </c>
      <c r="H407" s="107"/>
      <c r="I407" s="12"/>
      <c r="J407" s="12"/>
      <c r="K407" s="12"/>
      <c r="L407" s="12"/>
      <c r="M407" s="29" t="s">
        <v>1572</v>
      </c>
      <c r="N407" s="10" t="s">
        <v>1576</v>
      </c>
      <c r="O407" s="10" t="s">
        <v>1577</v>
      </c>
      <c r="P407" s="10" t="s">
        <v>1580</v>
      </c>
      <c r="Q407" s="10" t="s">
        <v>1578</v>
      </c>
      <c r="R407" s="12"/>
    </row>
    <row r="408" spans="1:18">
      <c r="A408" s="5">
        <v>407</v>
      </c>
      <c r="B408" s="4">
        <v>45591</v>
      </c>
      <c r="C408" s="5" t="s">
        <v>1573</v>
      </c>
      <c r="D408" s="6" t="s">
        <v>1575</v>
      </c>
      <c r="E408" s="5" t="s">
        <v>99</v>
      </c>
      <c r="F408" s="10" t="s">
        <v>1573</v>
      </c>
      <c r="G408" s="12" t="s">
        <v>107</v>
      </c>
      <c r="H408" s="107"/>
      <c r="I408" s="12"/>
      <c r="J408" s="12"/>
      <c r="K408" s="12"/>
      <c r="L408" s="12"/>
      <c r="M408" s="29" t="s">
        <v>1573</v>
      </c>
      <c r="N408" s="10" t="s">
        <v>1574</v>
      </c>
      <c r="O408" s="10" t="s">
        <v>1579</v>
      </c>
      <c r="P408" s="12"/>
      <c r="Q408" s="12"/>
      <c r="R408" s="12"/>
    </row>
    <row r="409" spans="1:18">
      <c r="A409" s="5">
        <v>408</v>
      </c>
      <c r="B409" s="4">
        <v>45598</v>
      </c>
      <c r="C409" s="5" t="s">
        <v>76</v>
      </c>
      <c r="D409" s="6" t="s">
        <v>1583</v>
      </c>
      <c r="E409" s="5" t="s">
        <v>1317</v>
      </c>
      <c r="F409" s="12" t="s">
        <v>107</v>
      </c>
      <c r="G409" s="10" t="s">
        <v>76</v>
      </c>
      <c r="H409" s="107"/>
      <c r="I409" s="12"/>
      <c r="J409" s="12"/>
      <c r="K409" s="12"/>
      <c r="L409" s="12"/>
      <c r="M409" s="29" t="s">
        <v>76</v>
      </c>
      <c r="N409" s="10" t="s">
        <v>449</v>
      </c>
      <c r="O409" s="10" t="s">
        <v>1581</v>
      </c>
      <c r="P409" s="10" t="s">
        <v>1582</v>
      </c>
      <c r="Q409" s="12"/>
      <c r="R409" s="12"/>
    </row>
    <row r="410" spans="1:18">
      <c r="A410" s="5">
        <v>409</v>
      </c>
      <c r="B410" s="4">
        <v>45609</v>
      </c>
      <c r="C410" s="5" t="s">
        <v>638</v>
      </c>
      <c r="D410" s="6"/>
      <c r="E410" s="5" t="s">
        <v>541</v>
      </c>
      <c r="F410" s="12" t="s">
        <v>107</v>
      </c>
      <c r="G410" s="10" t="s">
        <v>638</v>
      </c>
      <c r="H410" s="107"/>
      <c r="I410" s="12"/>
      <c r="J410" s="12"/>
      <c r="K410" s="12"/>
      <c r="L410" s="12"/>
      <c r="M410" s="29" t="s">
        <v>638</v>
      </c>
      <c r="N410" s="10"/>
      <c r="O410" s="10"/>
      <c r="P410" s="10"/>
      <c r="Q410" s="12"/>
      <c r="R410" s="12"/>
    </row>
    <row r="411" spans="1:18">
      <c r="A411" s="5">
        <v>410</v>
      </c>
      <c r="B411" s="4">
        <v>45617</v>
      </c>
      <c r="C411" s="5" t="s">
        <v>1584</v>
      </c>
      <c r="D411" s="6"/>
      <c r="E411" s="5" t="s">
        <v>574</v>
      </c>
      <c r="F411" s="12" t="s">
        <v>107</v>
      </c>
      <c r="G411" s="12" t="s">
        <v>107</v>
      </c>
      <c r="H411" s="107"/>
      <c r="I411" s="12"/>
      <c r="J411" s="12"/>
      <c r="K411" s="12"/>
      <c r="L411" s="12"/>
      <c r="M411" s="29" t="s">
        <v>1584</v>
      </c>
      <c r="N411" s="10"/>
      <c r="O411" s="10"/>
      <c r="P411" s="10"/>
      <c r="Q411" s="12"/>
      <c r="R411" s="12"/>
    </row>
    <row r="412" spans="1:18">
      <c r="A412" s="5">
        <v>411</v>
      </c>
      <c r="B412" s="4">
        <v>45618</v>
      </c>
      <c r="C412" s="5" t="s">
        <v>1585</v>
      </c>
      <c r="D412" s="6"/>
      <c r="E412" s="5" t="s">
        <v>574</v>
      </c>
      <c r="F412" s="12" t="s">
        <v>107</v>
      </c>
      <c r="G412" s="12" t="s">
        <v>107</v>
      </c>
      <c r="H412" s="107"/>
      <c r="I412" s="12"/>
      <c r="J412" s="12"/>
      <c r="K412" s="12"/>
      <c r="L412" s="12"/>
      <c r="M412" s="29"/>
      <c r="N412" s="10"/>
      <c r="O412" s="10"/>
      <c r="P412" s="10"/>
      <c r="Q412" s="12"/>
      <c r="R412" s="12"/>
    </row>
    <row r="413" spans="1:18">
      <c r="A413" s="5">
        <v>412</v>
      </c>
      <c r="B413" s="4">
        <v>45620</v>
      </c>
      <c r="C413" s="5" t="s">
        <v>609</v>
      </c>
      <c r="D413" s="6" t="s">
        <v>610</v>
      </c>
      <c r="E413" s="5" t="s">
        <v>611</v>
      </c>
      <c r="F413" s="10" t="s">
        <v>609</v>
      </c>
      <c r="G413" s="10" t="s">
        <v>609</v>
      </c>
      <c r="H413" s="107"/>
      <c r="I413" s="12"/>
      <c r="J413" s="12"/>
      <c r="K413" s="12"/>
      <c r="L413" s="12"/>
      <c r="M413" s="29" t="s">
        <v>609</v>
      </c>
      <c r="N413" s="10" t="s">
        <v>610</v>
      </c>
      <c r="O413" s="10"/>
      <c r="P413" s="10"/>
      <c r="Q413" s="12"/>
      <c r="R413" s="12"/>
    </row>
    <row r="414" spans="1:18">
      <c r="A414" s="5">
        <v>413</v>
      </c>
      <c r="B414" s="4">
        <v>45626</v>
      </c>
      <c r="C414" s="5" t="s">
        <v>12</v>
      </c>
      <c r="D414" s="6"/>
      <c r="E414" s="5" t="s">
        <v>574</v>
      </c>
      <c r="F414" s="12" t="s">
        <v>107</v>
      </c>
      <c r="G414" s="12" t="s">
        <v>107</v>
      </c>
      <c r="H414" s="107"/>
      <c r="I414" s="12"/>
      <c r="J414" s="12"/>
      <c r="K414" s="12"/>
      <c r="L414" s="12"/>
      <c r="M414" s="29" t="s">
        <v>12</v>
      </c>
      <c r="N414" s="10"/>
      <c r="O414" s="10"/>
      <c r="P414" s="10"/>
      <c r="Q414" s="12"/>
      <c r="R414" s="12"/>
    </row>
    <row r="415" spans="1:18">
      <c r="A415" s="5">
        <v>414</v>
      </c>
      <c r="B415" s="4">
        <v>45631</v>
      </c>
      <c r="C415" s="5" t="s">
        <v>1592</v>
      </c>
      <c r="D415" s="6" t="s">
        <v>1587</v>
      </c>
      <c r="E415" s="5" t="s">
        <v>541</v>
      </c>
      <c r="F415" s="10" t="s">
        <v>1592</v>
      </c>
      <c r="G415" s="10" t="s">
        <v>1592</v>
      </c>
      <c r="H415" s="107" t="s">
        <v>1592</v>
      </c>
      <c r="I415" s="12"/>
      <c r="J415" s="12"/>
      <c r="K415" s="12"/>
      <c r="L415" s="12"/>
      <c r="M415" s="29" t="s">
        <v>1592</v>
      </c>
      <c r="N415" s="10" t="s">
        <v>1587</v>
      </c>
      <c r="O415" s="10"/>
      <c r="P415" s="10"/>
      <c r="Q415" s="12"/>
      <c r="R415" s="12"/>
    </row>
    <row r="416" spans="1:18">
      <c r="A416" s="5">
        <v>415</v>
      </c>
      <c r="B416" s="4">
        <v>45633</v>
      </c>
      <c r="C416" s="5" t="s">
        <v>1588</v>
      </c>
      <c r="D416" s="6"/>
      <c r="E416" s="5" t="s">
        <v>1589</v>
      </c>
      <c r="F416" s="10" t="s">
        <v>1588</v>
      </c>
      <c r="G416" s="12" t="s">
        <v>107</v>
      </c>
      <c r="H416" s="107"/>
      <c r="I416" s="12"/>
      <c r="J416" s="12"/>
      <c r="K416" s="12"/>
      <c r="L416" s="12"/>
      <c r="M416" s="10" t="s">
        <v>1588</v>
      </c>
      <c r="N416" s="10"/>
      <c r="O416" s="10"/>
      <c r="P416" s="10"/>
      <c r="Q416" s="12"/>
      <c r="R416" s="12"/>
    </row>
    <row r="417" spans="1:18">
      <c r="A417" s="5">
        <v>416</v>
      </c>
      <c r="B417" s="4">
        <v>45640</v>
      </c>
      <c r="C417" s="5" t="s">
        <v>1556</v>
      </c>
      <c r="D417" s="6" t="s">
        <v>1595</v>
      </c>
      <c r="E417" s="5" t="s">
        <v>1297</v>
      </c>
      <c r="F417" s="10" t="s">
        <v>1556</v>
      </c>
      <c r="G417" s="10" t="s">
        <v>1556</v>
      </c>
      <c r="H417" s="29" t="s">
        <v>1556</v>
      </c>
      <c r="I417" s="10" t="s">
        <v>1596</v>
      </c>
      <c r="J417" s="10" t="s">
        <v>573</v>
      </c>
      <c r="K417" s="12"/>
      <c r="L417" s="12"/>
      <c r="M417" s="29" t="s">
        <v>1556</v>
      </c>
      <c r="N417" s="10" t="s">
        <v>573</v>
      </c>
      <c r="O417" s="12"/>
      <c r="P417" s="12"/>
      <c r="Q417" s="12"/>
      <c r="R417" s="12"/>
    </row>
    <row r="418" spans="1:18">
      <c r="A418" s="5">
        <v>417</v>
      </c>
      <c r="B418" s="4">
        <v>45641</v>
      </c>
      <c r="C418" s="5" t="s">
        <v>247</v>
      </c>
      <c r="D418" s="6"/>
      <c r="E418" s="5" t="s">
        <v>291</v>
      </c>
      <c r="F418" s="10" t="s">
        <v>247</v>
      </c>
      <c r="G418" s="12" t="s">
        <v>107</v>
      </c>
      <c r="H418" s="29"/>
      <c r="I418" s="12"/>
      <c r="J418" s="12"/>
      <c r="K418" s="12"/>
      <c r="L418" s="12"/>
      <c r="M418" s="29"/>
      <c r="N418" s="12"/>
      <c r="O418" s="12"/>
      <c r="P418" s="12"/>
      <c r="Q418" s="12"/>
      <c r="R418" s="12"/>
    </row>
    <row r="419" spans="1:18">
      <c r="A419" s="5">
        <v>418</v>
      </c>
      <c r="B419" s="4">
        <v>45653</v>
      </c>
      <c r="C419" s="5" t="s">
        <v>172</v>
      </c>
      <c r="D419" s="6" t="s">
        <v>1597</v>
      </c>
      <c r="E419" s="5" t="s">
        <v>541</v>
      </c>
      <c r="F419" s="12" t="s">
        <v>107</v>
      </c>
      <c r="G419" s="29" t="s">
        <v>172</v>
      </c>
      <c r="H419" s="29"/>
      <c r="I419" s="12"/>
      <c r="J419" s="12"/>
      <c r="K419" s="12"/>
      <c r="L419" s="12"/>
      <c r="M419" s="29" t="s">
        <v>172</v>
      </c>
      <c r="N419" s="10" t="s">
        <v>1597</v>
      </c>
      <c r="O419" s="12"/>
      <c r="P419" s="12"/>
      <c r="Q419" s="12"/>
      <c r="R419" s="12"/>
    </row>
    <row r="420" spans="1:18">
      <c r="A420" s="5">
        <v>419</v>
      </c>
      <c r="B420" s="4">
        <v>45668</v>
      </c>
      <c r="C420" s="5" t="s">
        <v>36</v>
      </c>
      <c r="D420" s="6" t="s">
        <v>52</v>
      </c>
      <c r="E420" s="5" t="s">
        <v>1297</v>
      </c>
      <c r="F420" s="12" t="s">
        <v>107</v>
      </c>
      <c r="G420" s="29" t="s">
        <v>36</v>
      </c>
      <c r="H420" s="29" t="s">
        <v>36</v>
      </c>
      <c r="I420" s="10" t="s">
        <v>52</v>
      </c>
      <c r="J420" s="12"/>
      <c r="K420" s="12"/>
      <c r="L420" s="12"/>
      <c r="M420" s="29" t="s">
        <v>36</v>
      </c>
      <c r="N420" s="10" t="s">
        <v>52</v>
      </c>
      <c r="O420" s="12"/>
      <c r="P420" s="12"/>
      <c r="Q420" s="12"/>
      <c r="R420" s="12"/>
    </row>
    <row r="421" spans="1:18">
      <c r="A421" s="5">
        <v>420</v>
      </c>
      <c r="B421" s="4">
        <v>45675</v>
      </c>
      <c r="C421" s="5" t="s">
        <v>218</v>
      </c>
      <c r="D421" s="6"/>
      <c r="E421" s="5" t="s">
        <v>574</v>
      </c>
      <c r="F421" s="10" t="s">
        <v>218</v>
      </c>
      <c r="G421" s="12"/>
      <c r="H421" s="29"/>
      <c r="I421" s="12"/>
      <c r="J421" s="12"/>
      <c r="K421" s="12"/>
      <c r="L421" s="12"/>
      <c r="M421" s="29" t="s">
        <v>218</v>
      </c>
      <c r="N421" s="10"/>
      <c r="O421" s="12"/>
      <c r="P421" s="12"/>
      <c r="Q421" s="12"/>
      <c r="R421" s="12"/>
    </row>
    <row r="422" spans="1:18">
      <c r="A422" s="5">
        <v>421</v>
      </c>
      <c r="B422" s="4">
        <v>45696</v>
      </c>
      <c r="C422" s="5" t="s">
        <v>201</v>
      </c>
      <c r="D422" s="6"/>
      <c r="E422" s="5" t="s">
        <v>1297</v>
      </c>
      <c r="F422" s="10" t="s">
        <v>201</v>
      </c>
      <c r="G422" s="10" t="s">
        <v>201</v>
      </c>
      <c r="H422" s="29" t="s">
        <v>201</v>
      </c>
      <c r="I422" s="12"/>
      <c r="J422" s="12"/>
      <c r="K422" s="12"/>
      <c r="L422" s="12"/>
      <c r="M422" s="29" t="s">
        <v>201</v>
      </c>
      <c r="N422" s="12"/>
      <c r="O422" s="12"/>
      <c r="P422" s="12"/>
      <c r="Q422" s="12"/>
      <c r="R422" s="12"/>
    </row>
    <row r="423" spans="1:18">
      <c r="A423" s="5">
        <v>422</v>
      </c>
      <c r="B423" s="4">
        <v>45699</v>
      </c>
      <c r="C423" s="5" t="s">
        <v>1606</v>
      </c>
      <c r="D423" s="6" t="s">
        <v>1615</v>
      </c>
      <c r="E423" s="5" t="s">
        <v>81</v>
      </c>
      <c r="F423" s="10" t="s">
        <v>1606</v>
      </c>
      <c r="G423" s="10" t="s">
        <v>1606</v>
      </c>
      <c r="H423" s="29" t="s">
        <v>1606</v>
      </c>
      <c r="I423" s="10" t="s">
        <v>1344</v>
      </c>
      <c r="J423" s="10" t="s">
        <v>643</v>
      </c>
      <c r="K423" s="12"/>
      <c r="L423" s="12"/>
      <c r="M423" s="29" t="s">
        <v>1606</v>
      </c>
      <c r="N423" s="10" t="s">
        <v>1344</v>
      </c>
      <c r="O423" s="10" t="s">
        <v>643</v>
      </c>
      <c r="P423" s="12"/>
      <c r="Q423" s="12"/>
      <c r="R423" s="12"/>
    </row>
    <row r="424" spans="1:18">
      <c r="A424" s="5">
        <v>423</v>
      </c>
      <c r="B424" s="4">
        <v>45711</v>
      </c>
      <c r="C424" s="5" t="s">
        <v>1613</v>
      </c>
      <c r="D424" s="6" t="s">
        <v>1332</v>
      </c>
      <c r="E424" s="5" t="s">
        <v>81</v>
      </c>
      <c r="F424" s="10" t="s">
        <v>1613</v>
      </c>
      <c r="G424" s="12" t="s">
        <v>107</v>
      </c>
      <c r="H424" s="29" t="s">
        <v>1613</v>
      </c>
      <c r="I424" s="10"/>
      <c r="J424" s="10"/>
      <c r="K424" s="12"/>
      <c r="L424" s="12"/>
      <c r="M424" s="29"/>
      <c r="N424" s="10"/>
      <c r="O424" s="10"/>
      <c r="P424" s="12"/>
      <c r="Q424" s="12"/>
      <c r="R424" s="12"/>
    </row>
    <row r="425" spans="1:18">
      <c r="A425" s="5">
        <v>424</v>
      </c>
      <c r="B425" s="4">
        <v>45714</v>
      </c>
      <c r="C425" s="5" t="s">
        <v>1608</v>
      </c>
      <c r="D425" s="6"/>
      <c r="E425" s="5" t="s">
        <v>1318</v>
      </c>
      <c r="F425" s="10" t="s">
        <v>1608</v>
      </c>
      <c r="G425" s="10" t="s">
        <v>1608</v>
      </c>
      <c r="H425" s="29" t="s">
        <v>1608</v>
      </c>
      <c r="I425" s="10"/>
      <c r="J425" s="10"/>
      <c r="K425" s="12"/>
      <c r="L425" s="12"/>
      <c r="M425" s="29" t="s">
        <v>1608</v>
      </c>
      <c r="N425" s="10"/>
      <c r="O425" s="10"/>
      <c r="P425" s="12"/>
      <c r="Q425" s="12"/>
      <c r="R425" s="12"/>
    </row>
    <row r="426" spans="1:18">
      <c r="A426" s="5">
        <v>425</v>
      </c>
      <c r="B426" s="4">
        <v>45724</v>
      </c>
      <c r="C426" s="5" t="s">
        <v>461</v>
      </c>
      <c r="D426" s="6" t="s">
        <v>575</v>
      </c>
      <c r="E426" s="5" t="s">
        <v>574</v>
      </c>
      <c r="F426" s="10" t="s">
        <v>461</v>
      </c>
      <c r="G426" s="12" t="s">
        <v>107</v>
      </c>
      <c r="H426" s="29"/>
      <c r="I426" s="10"/>
      <c r="J426" s="10"/>
      <c r="K426" s="12"/>
      <c r="L426" s="12"/>
      <c r="M426" s="10" t="s">
        <v>461</v>
      </c>
      <c r="N426" s="41" t="s">
        <v>575</v>
      </c>
      <c r="O426" s="10"/>
      <c r="P426" s="12"/>
      <c r="Q426" s="12"/>
      <c r="R426" s="12"/>
    </row>
    <row r="427" spans="1:18">
      <c r="A427" s="5">
        <v>426</v>
      </c>
      <c r="B427" s="4">
        <v>45725</v>
      </c>
      <c r="C427" s="5" t="s">
        <v>1244</v>
      </c>
      <c r="D427" s="6" t="s">
        <v>1527</v>
      </c>
      <c r="E427" s="5" t="s">
        <v>515</v>
      </c>
      <c r="F427" s="10" t="s">
        <v>1244</v>
      </c>
      <c r="G427" s="10" t="s">
        <v>1662</v>
      </c>
      <c r="H427" s="29"/>
      <c r="I427" s="12"/>
      <c r="J427" s="12"/>
      <c r="K427" s="12"/>
      <c r="L427" s="12"/>
      <c r="M427" s="29" t="s">
        <v>1244</v>
      </c>
      <c r="N427" s="12"/>
      <c r="O427" s="12"/>
      <c r="P427" s="12"/>
      <c r="Q427" s="12"/>
      <c r="R427" s="12"/>
    </row>
    <row r="428" spans="1:18" ht="38.25">
      <c r="A428" s="5">
        <v>427</v>
      </c>
      <c r="B428" s="4">
        <v>45726</v>
      </c>
      <c r="C428" s="5" t="s">
        <v>75</v>
      </c>
      <c r="D428" s="6" t="s">
        <v>2283</v>
      </c>
      <c r="E428" s="5" t="s">
        <v>1862</v>
      </c>
      <c r="F428" s="10" t="s">
        <v>1662</v>
      </c>
      <c r="G428" s="10" t="s">
        <v>1662</v>
      </c>
      <c r="H428" s="29"/>
      <c r="I428" s="12"/>
      <c r="J428" s="12"/>
      <c r="K428" s="12"/>
      <c r="L428" s="12"/>
      <c r="M428" s="29" t="s">
        <v>568</v>
      </c>
      <c r="N428" s="12"/>
      <c r="O428" s="12"/>
      <c r="P428" s="12"/>
      <c r="Q428" s="12"/>
      <c r="R428" s="12"/>
    </row>
    <row r="429" spans="1:18" ht="51">
      <c r="A429" s="5">
        <v>428</v>
      </c>
      <c r="B429" s="4">
        <v>45727</v>
      </c>
      <c r="C429" s="5" t="s">
        <v>11</v>
      </c>
      <c r="D429" s="6" t="s">
        <v>2279</v>
      </c>
      <c r="E429" s="5" t="s">
        <v>1862</v>
      </c>
      <c r="F429" s="10" t="s">
        <v>1662</v>
      </c>
      <c r="G429" s="10" t="s">
        <v>1662</v>
      </c>
      <c r="H429" s="29"/>
      <c r="I429" s="12"/>
      <c r="J429" s="12"/>
      <c r="K429" s="12"/>
      <c r="L429" s="12"/>
      <c r="M429" s="29" t="s">
        <v>568</v>
      </c>
      <c r="N429" s="12"/>
      <c r="O429" s="12"/>
      <c r="P429" s="12"/>
      <c r="Q429" s="12"/>
      <c r="R429" s="12"/>
    </row>
    <row r="430" spans="1:18" s="4" customFormat="1" ht="63.75">
      <c r="A430" s="5">
        <v>429</v>
      </c>
      <c r="B430" s="4">
        <v>45728</v>
      </c>
      <c r="C430" s="4" t="s">
        <v>662</v>
      </c>
      <c r="D430" s="6" t="s">
        <v>1623</v>
      </c>
      <c r="E430" s="5" t="s">
        <v>1862</v>
      </c>
      <c r="F430" s="10" t="s">
        <v>1662</v>
      </c>
      <c r="G430" s="10" t="s">
        <v>1662</v>
      </c>
      <c r="M430" s="29" t="s">
        <v>568</v>
      </c>
    </row>
    <row r="431" spans="1:18" ht="38.25">
      <c r="A431" s="5">
        <v>430</v>
      </c>
      <c r="B431" s="4">
        <v>45729</v>
      </c>
      <c r="C431" s="5" t="s">
        <v>11</v>
      </c>
      <c r="D431" s="6" t="s">
        <v>1625</v>
      </c>
      <c r="E431" s="5" t="s">
        <v>1862</v>
      </c>
      <c r="F431" s="10" t="s">
        <v>1662</v>
      </c>
      <c r="G431" s="10" t="s">
        <v>1662</v>
      </c>
      <c r="H431" s="29"/>
      <c r="I431" s="12"/>
      <c r="J431" s="12"/>
      <c r="K431" s="12"/>
      <c r="L431" s="12"/>
      <c r="M431" s="29" t="s">
        <v>568</v>
      </c>
      <c r="N431" s="12"/>
      <c r="O431" s="12"/>
      <c r="P431" s="12"/>
      <c r="Q431" s="12"/>
      <c r="R431" s="12"/>
    </row>
    <row r="432" spans="1:18" ht="38.25">
      <c r="A432" s="5">
        <v>431</v>
      </c>
      <c r="B432" s="4">
        <v>45730</v>
      </c>
      <c r="C432" s="5" t="s">
        <v>1243</v>
      </c>
      <c r="D432" s="6" t="s">
        <v>1626</v>
      </c>
      <c r="E432" s="5" t="s">
        <v>1862</v>
      </c>
      <c r="F432" s="10" t="s">
        <v>1662</v>
      </c>
      <c r="G432" s="10" t="s">
        <v>1662</v>
      </c>
      <c r="H432" s="29"/>
      <c r="I432" s="12"/>
      <c r="J432" s="12"/>
      <c r="K432" s="12"/>
      <c r="L432" s="12"/>
      <c r="M432" s="29" t="s">
        <v>568</v>
      </c>
      <c r="N432" s="12"/>
      <c r="O432" s="12"/>
      <c r="P432" s="12"/>
      <c r="Q432" s="12"/>
      <c r="R432" s="12"/>
    </row>
    <row r="433" spans="1:18">
      <c r="A433" s="5">
        <v>432</v>
      </c>
      <c r="B433" s="4">
        <v>45731</v>
      </c>
      <c r="C433" s="5" t="s">
        <v>294</v>
      </c>
      <c r="D433" s="6" t="s">
        <v>1394</v>
      </c>
      <c r="E433" s="5" t="s">
        <v>1297</v>
      </c>
      <c r="F433" s="12" t="s">
        <v>107</v>
      </c>
      <c r="G433" s="10" t="s">
        <v>294</v>
      </c>
      <c r="H433" s="107"/>
      <c r="I433" s="50"/>
      <c r="J433" s="12"/>
      <c r="K433" s="12"/>
      <c r="L433" s="12"/>
      <c r="M433" s="29" t="s">
        <v>294</v>
      </c>
      <c r="N433" s="10" t="s">
        <v>1394</v>
      </c>
      <c r="O433" s="12"/>
      <c r="P433" s="12"/>
      <c r="Q433" s="12"/>
      <c r="R433" s="12"/>
    </row>
    <row r="434" spans="1:18">
      <c r="A434" s="5">
        <v>433</v>
      </c>
      <c r="B434" s="4">
        <v>45744</v>
      </c>
      <c r="C434" s="5" t="s">
        <v>1633</v>
      </c>
      <c r="D434" s="6" t="s">
        <v>1634</v>
      </c>
      <c r="E434" s="5" t="s">
        <v>73</v>
      </c>
      <c r="F434" s="12" t="s">
        <v>107</v>
      </c>
      <c r="G434" s="10"/>
      <c r="H434" s="107"/>
      <c r="I434" s="50"/>
      <c r="J434" s="12"/>
      <c r="K434" s="12"/>
      <c r="L434" s="12"/>
      <c r="M434" s="29"/>
      <c r="N434" s="10"/>
      <c r="O434" s="12"/>
      <c r="P434" s="12"/>
      <c r="Q434" s="12"/>
      <c r="R434" s="12"/>
    </row>
    <row r="435" spans="1:18">
      <c r="A435" s="5">
        <v>434</v>
      </c>
      <c r="B435" s="4">
        <v>45750</v>
      </c>
      <c r="C435" s="5" t="s">
        <v>1649</v>
      </c>
      <c r="D435" s="6" t="s">
        <v>1650</v>
      </c>
      <c r="E435" s="5" t="s">
        <v>515</v>
      </c>
      <c r="F435" s="10" t="s">
        <v>1649</v>
      </c>
      <c r="G435" s="10" t="s">
        <v>1663</v>
      </c>
      <c r="H435" s="29"/>
      <c r="I435" s="12"/>
      <c r="J435" s="12"/>
      <c r="K435" s="12"/>
      <c r="L435" s="12"/>
      <c r="M435" s="29"/>
      <c r="N435" s="12"/>
      <c r="O435" s="12"/>
      <c r="P435" s="12"/>
      <c r="Q435" s="12"/>
      <c r="R435" s="12"/>
    </row>
    <row r="436" spans="1:18" ht="38.25">
      <c r="A436" s="5">
        <v>435</v>
      </c>
      <c r="B436" s="8">
        <v>45751</v>
      </c>
      <c r="C436" s="5" t="s">
        <v>680</v>
      </c>
      <c r="D436" s="6" t="s">
        <v>2288</v>
      </c>
      <c r="E436" s="5" t="s">
        <v>1859</v>
      </c>
      <c r="F436" s="10" t="s">
        <v>1663</v>
      </c>
      <c r="G436" s="10" t="s">
        <v>1663</v>
      </c>
      <c r="H436" s="29"/>
      <c r="I436" s="12"/>
      <c r="J436" s="12"/>
      <c r="K436" s="12"/>
      <c r="L436" s="12"/>
      <c r="M436" s="29" t="s">
        <v>568</v>
      </c>
      <c r="N436" s="12"/>
      <c r="O436" s="12"/>
      <c r="P436" s="12"/>
      <c r="Q436" s="12"/>
      <c r="R436" s="12"/>
    </row>
    <row r="437" spans="1:18" s="4" customFormat="1" ht="63.75">
      <c r="A437" s="5">
        <v>436</v>
      </c>
      <c r="B437" s="4">
        <v>45752</v>
      </c>
      <c r="C437" s="5" t="s">
        <v>1648</v>
      </c>
      <c r="D437" s="6" t="s">
        <v>1660</v>
      </c>
      <c r="E437" s="5" t="s">
        <v>1859</v>
      </c>
      <c r="F437" s="10" t="s">
        <v>1663</v>
      </c>
      <c r="G437" s="10" t="s">
        <v>1663</v>
      </c>
      <c r="M437" s="29" t="s">
        <v>568</v>
      </c>
    </row>
    <row r="438" spans="1:18" s="4" customFormat="1" ht="38.25">
      <c r="A438" s="5">
        <v>437</v>
      </c>
      <c r="B438" s="4">
        <v>45753</v>
      </c>
      <c r="C438" s="5" t="s">
        <v>1637</v>
      </c>
      <c r="D438" s="6" t="s">
        <v>1651</v>
      </c>
      <c r="E438" s="5" t="s">
        <v>1859</v>
      </c>
      <c r="F438" s="10" t="s">
        <v>1663</v>
      </c>
      <c r="G438" s="10" t="s">
        <v>1663</v>
      </c>
      <c r="M438" s="29" t="s">
        <v>568</v>
      </c>
    </row>
    <row r="439" spans="1:18" s="4" customFormat="1" ht="51">
      <c r="A439" s="5">
        <v>438</v>
      </c>
      <c r="B439" s="4">
        <v>45754</v>
      </c>
      <c r="C439" s="5" t="s">
        <v>1641</v>
      </c>
      <c r="D439" s="6" t="s">
        <v>1655</v>
      </c>
      <c r="E439" s="5" t="s">
        <v>1859</v>
      </c>
      <c r="F439" s="10" t="s">
        <v>1663</v>
      </c>
      <c r="G439" s="10" t="s">
        <v>1663</v>
      </c>
      <c r="M439" s="29" t="s">
        <v>568</v>
      </c>
    </row>
    <row r="440" spans="1:18" s="4" customFormat="1" ht="38.25">
      <c r="A440" s="5">
        <v>439</v>
      </c>
      <c r="B440" s="4">
        <v>45755</v>
      </c>
      <c r="C440" s="5" t="s">
        <v>1652</v>
      </c>
      <c r="D440" s="6" t="s">
        <v>1657</v>
      </c>
      <c r="E440" s="5" t="s">
        <v>1859</v>
      </c>
      <c r="F440" s="10" t="s">
        <v>1663</v>
      </c>
      <c r="G440" s="10" t="s">
        <v>1663</v>
      </c>
      <c r="M440" s="29" t="s">
        <v>568</v>
      </c>
    </row>
    <row r="441" spans="1:18" s="4" customFormat="1">
      <c r="A441" s="5">
        <v>440</v>
      </c>
      <c r="B441" s="4">
        <v>45760</v>
      </c>
      <c r="C441" s="5" t="s">
        <v>1609</v>
      </c>
      <c r="D441" s="4" t="s">
        <v>1658</v>
      </c>
      <c r="E441" s="5" t="s">
        <v>1297</v>
      </c>
      <c r="F441" s="12" t="s">
        <v>107</v>
      </c>
      <c r="G441" s="112" t="s">
        <v>1609</v>
      </c>
      <c r="H441" s="114" t="s">
        <v>1609</v>
      </c>
      <c r="I441" s="114" t="s">
        <v>1658</v>
      </c>
      <c r="M441" s="112" t="s">
        <v>1609</v>
      </c>
      <c r="N441" s="112" t="s">
        <v>1659</v>
      </c>
    </row>
    <row r="442" spans="1:18" s="4" customFormat="1">
      <c r="A442" s="5">
        <v>441</v>
      </c>
      <c r="B442" s="4">
        <v>45765</v>
      </c>
      <c r="C442" s="5" t="s">
        <v>1612</v>
      </c>
      <c r="D442" s="4" t="s">
        <v>1661</v>
      </c>
      <c r="E442" s="5" t="s">
        <v>1297</v>
      </c>
      <c r="F442" s="10" t="s">
        <v>1612</v>
      </c>
      <c r="G442" s="12" t="s">
        <v>107</v>
      </c>
      <c r="H442" s="10" t="s">
        <v>1612</v>
      </c>
      <c r="M442" s="112"/>
      <c r="N442" s="112"/>
    </row>
    <row r="443" spans="1:18" s="4" customFormat="1">
      <c r="A443" s="5">
        <v>442</v>
      </c>
      <c r="B443" s="4">
        <v>45780</v>
      </c>
      <c r="C443" s="5" t="s">
        <v>50</v>
      </c>
      <c r="E443" s="5" t="s">
        <v>99</v>
      </c>
      <c r="F443" s="10" t="s">
        <v>50</v>
      </c>
      <c r="G443" s="12" t="s">
        <v>107</v>
      </c>
      <c r="H443" s="10" t="s">
        <v>50</v>
      </c>
      <c r="M443" s="112" t="s">
        <v>50</v>
      </c>
      <c r="N443" s="112"/>
    </row>
    <row r="444" spans="1:18" s="4" customFormat="1">
      <c r="A444" s="5">
        <v>443</v>
      </c>
      <c r="B444" s="4">
        <v>45787</v>
      </c>
      <c r="C444" s="5" t="s">
        <v>145</v>
      </c>
      <c r="D444" s="4" t="s">
        <v>482</v>
      </c>
      <c r="E444" s="5" t="s">
        <v>175</v>
      </c>
      <c r="F444" s="12" t="s">
        <v>107</v>
      </c>
      <c r="G444" s="10" t="s">
        <v>145</v>
      </c>
      <c r="H444" s="10" t="s">
        <v>145</v>
      </c>
      <c r="I444" s="112" t="s">
        <v>72</v>
      </c>
      <c r="M444" s="112" t="s">
        <v>145</v>
      </c>
      <c r="N444" s="112"/>
    </row>
    <row r="445" spans="1:18" s="4" customFormat="1">
      <c r="A445" s="5">
        <v>444</v>
      </c>
      <c r="B445" s="4">
        <v>45790</v>
      </c>
      <c r="C445" s="4" t="s">
        <v>1621</v>
      </c>
      <c r="D445" s="4" t="s">
        <v>1668</v>
      </c>
      <c r="E445" s="4" t="s">
        <v>193</v>
      </c>
      <c r="F445" s="112" t="s">
        <v>1621</v>
      </c>
      <c r="G445" s="12" t="s">
        <v>107</v>
      </c>
      <c r="M445" s="112" t="s">
        <v>1621</v>
      </c>
    </row>
    <row r="446" spans="1:18" s="4" customFormat="1">
      <c r="A446" s="5">
        <v>445</v>
      </c>
      <c r="B446" s="4">
        <v>45791</v>
      </c>
      <c r="C446" s="4" t="s">
        <v>1610</v>
      </c>
      <c r="D446" s="4" t="s">
        <v>1669</v>
      </c>
      <c r="E446" s="4" t="s">
        <v>81</v>
      </c>
      <c r="F446" s="12" t="s">
        <v>107</v>
      </c>
      <c r="G446" s="112" t="s">
        <v>1610</v>
      </c>
      <c r="H446" s="112" t="s">
        <v>1610</v>
      </c>
      <c r="M446" s="112" t="s">
        <v>1610</v>
      </c>
      <c r="N446" s="112" t="s">
        <v>1669</v>
      </c>
    </row>
    <row r="447" spans="1:18" s="4" customFormat="1">
      <c r="A447" s="5">
        <v>446</v>
      </c>
      <c r="B447" s="4">
        <v>45793</v>
      </c>
      <c r="C447" s="4" t="s">
        <v>1611</v>
      </c>
      <c r="D447" s="4" t="s">
        <v>1235</v>
      </c>
      <c r="E447" s="4" t="s">
        <v>383</v>
      </c>
      <c r="F447" s="112" t="s">
        <v>1611</v>
      </c>
      <c r="G447" s="12" t="s">
        <v>107</v>
      </c>
      <c r="H447" s="112" t="s">
        <v>1611</v>
      </c>
      <c r="M447" s="112"/>
    </row>
    <row r="448" spans="1:18" s="4" customFormat="1">
      <c r="A448" s="5">
        <v>447</v>
      </c>
      <c r="B448" s="4">
        <v>45805</v>
      </c>
      <c r="C448" s="4" t="s">
        <v>1671</v>
      </c>
      <c r="D448" s="4" t="s">
        <v>1672</v>
      </c>
      <c r="E448" s="4" t="s">
        <v>44</v>
      </c>
      <c r="F448" s="12" t="s">
        <v>107</v>
      </c>
      <c r="G448" s="112" t="s">
        <v>1671</v>
      </c>
      <c r="H448" s="112"/>
      <c r="M448" s="112" t="s">
        <v>1671</v>
      </c>
      <c r="N448" s="112" t="s">
        <v>1674</v>
      </c>
      <c r="O448" s="112" t="s">
        <v>1496</v>
      </c>
      <c r="P448" s="112" t="s">
        <v>1675</v>
      </c>
    </row>
    <row r="449" spans="1:18" s="4" customFormat="1">
      <c r="A449" s="5">
        <v>448</v>
      </c>
      <c r="B449" s="4">
        <v>45808</v>
      </c>
      <c r="C449" s="4" t="s">
        <v>36</v>
      </c>
      <c r="D449" s="4" t="s">
        <v>1676</v>
      </c>
      <c r="E449" s="4" t="s">
        <v>175</v>
      </c>
      <c r="F449" s="112" t="s">
        <v>36</v>
      </c>
      <c r="G449" s="112" t="s">
        <v>36</v>
      </c>
      <c r="H449" s="112" t="s">
        <v>36</v>
      </c>
      <c r="I449" s="112" t="s">
        <v>1678</v>
      </c>
      <c r="J449" s="112" t="s">
        <v>1677</v>
      </c>
      <c r="M449" s="112" t="s">
        <v>36</v>
      </c>
      <c r="N449" s="112" t="s">
        <v>1678</v>
      </c>
      <c r="O449" s="112" t="s">
        <v>1677</v>
      </c>
    </row>
    <row r="450" spans="1:18" s="4" customFormat="1">
      <c r="A450" s="5">
        <v>449</v>
      </c>
      <c r="B450" s="4">
        <v>45809</v>
      </c>
      <c r="C450" s="4" t="s">
        <v>1222</v>
      </c>
      <c r="E450" s="4" t="s">
        <v>81</v>
      </c>
      <c r="F450" s="112" t="s">
        <v>1222</v>
      </c>
      <c r="G450" s="112" t="s">
        <v>1222</v>
      </c>
      <c r="H450" s="112" t="s">
        <v>1222</v>
      </c>
      <c r="M450" s="112" t="s">
        <v>1679</v>
      </c>
    </row>
    <row r="451" spans="1:18" s="4" customFormat="1">
      <c r="A451" s="5">
        <v>450</v>
      </c>
      <c r="B451" s="4">
        <v>45814</v>
      </c>
      <c r="C451" s="4" t="s">
        <v>23</v>
      </c>
      <c r="D451" s="4" t="s">
        <v>1681</v>
      </c>
      <c r="E451" s="4" t="s">
        <v>383</v>
      </c>
      <c r="F451" s="112" t="s">
        <v>23</v>
      </c>
      <c r="G451" s="112" t="s">
        <v>23</v>
      </c>
      <c r="H451" s="112" t="s">
        <v>23</v>
      </c>
      <c r="I451" s="112" t="s">
        <v>1682</v>
      </c>
      <c r="J451" s="112" t="s">
        <v>654</v>
      </c>
      <c r="M451" s="112" t="s">
        <v>23</v>
      </c>
      <c r="N451" s="112" t="s">
        <v>1682</v>
      </c>
      <c r="O451" s="112" t="s">
        <v>654</v>
      </c>
    </row>
    <row r="452" spans="1:18" s="4" customFormat="1">
      <c r="A452" s="5">
        <v>451</v>
      </c>
      <c r="B452" s="4">
        <v>45816</v>
      </c>
      <c r="C452" s="4" t="s">
        <v>23</v>
      </c>
      <c r="D452" s="4" t="s">
        <v>1683</v>
      </c>
      <c r="E452" s="4" t="s">
        <v>383</v>
      </c>
      <c r="F452" s="112" t="s">
        <v>23</v>
      </c>
      <c r="G452" s="112" t="s">
        <v>23</v>
      </c>
      <c r="H452" s="112" t="s">
        <v>23</v>
      </c>
      <c r="I452" s="112" t="s">
        <v>29</v>
      </c>
      <c r="J452" s="112" t="s">
        <v>249</v>
      </c>
      <c r="M452" s="112" t="s">
        <v>23</v>
      </c>
      <c r="N452" s="112" t="s">
        <v>29</v>
      </c>
      <c r="O452" s="112" t="s">
        <v>249</v>
      </c>
    </row>
    <row r="453" spans="1:18" s="4" customFormat="1">
      <c r="A453" s="5">
        <v>452</v>
      </c>
      <c r="B453" s="4">
        <v>45825</v>
      </c>
      <c r="C453" s="4" t="s">
        <v>290</v>
      </c>
      <c r="D453" s="4" t="s">
        <v>1684</v>
      </c>
      <c r="E453" s="4" t="s">
        <v>1486</v>
      </c>
      <c r="F453" s="112" t="s">
        <v>290</v>
      </c>
      <c r="G453" s="112" t="s">
        <v>290</v>
      </c>
      <c r="H453" s="112" t="s">
        <v>290</v>
      </c>
      <c r="I453" s="112" t="s">
        <v>1685</v>
      </c>
      <c r="J453" s="112" t="s">
        <v>1686</v>
      </c>
      <c r="M453" s="113" t="s">
        <v>290</v>
      </c>
      <c r="N453" s="112" t="s">
        <v>1685</v>
      </c>
      <c r="O453" s="112" t="s">
        <v>1686</v>
      </c>
    </row>
    <row r="454" spans="1:18" s="4" customFormat="1">
      <c r="A454" s="5">
        <v>453</v>
      </c>
      <c r="B454" s="4">
        <v>45832</v>
      </c>
      <c r="C454" s="4" t="s">
        <v>77</v>
      </c>
      <c r="D454" s="4" t="s">
        <v>1687</v>
      </c>
      <c r="E454" s="4" t="s">
        <v>1603</v>
      </c>
      <c r="F454" s="114" t="s">
        <v>77</v>
      </c>
      <c r="G454" s="12" t="s">
        <v>107</v>
      </c>
      <c r="H454" s="112" t="s">
        <v>77</v>
      </c>
      <c r="I454" s="112" t="s">
        <v>1687</v>
      </c>
      <c r="J454" s="112"/>
    </row>
    <row r="455" spans="1:18" s="4" customFormat="1">
      <c r="A455" s="5">
        <v>454</v>
      </c>
      <c r="B455" s="4">
        <v>45835</v>
      </c>
      <c r="C455" s="4" t="s">
        <v>23</v>
      </c>
      <c r="D455" s="4" t="s">
        <v>1681</v>
      </c>
      <c r="E455" s="4" t="s">
        <v>1604</v>
      </c>
      <c r="F455" s="114" t="s">
        <v>23</v>
      </c>
      <c r="G455" s="12" t="s">
        <v>107</v>
      </c>
      <c r="H455" s="112" t="s">
        <v>23</v>
      </c>
      <c r="I455" s="112" t="s">
        <v>1682</v>
      </c>
      <c r="J455" s="112" t="s">
        <v>654</v>
      </c>
    </row>
    <row r="456" spans="1:18" s="4" customFormat="1">
      <c r="A456" s="5">
        <v>455</v>
      </c>
      <c r="B456" s="4">
        <v>45837</v>
      </c>
      <c r="C456" s="4" t="s">
        <v>23</v>
      </c>
      <c r="D456" s="4" t="s">
        <v>1683</v>
      </c>
      <c r="E456" s="4" t="s">
        <v>1604</v>
      </c>
      <c r="F456" s="114" t="s">
        <v>23</v>
      </c>
      <c r="G456" s="12" t="s">
        <v>107</v>
      </c>
      <c r="H456" s="112" t="s">
        <v>23</v>
      </c>
      <c r="I456" s="112" t="s">
        <v>29</v>
      </c>
      <c r="J456" s="112" t="s">
        <v>249</v>
      </c>
    </row>
    <row r="457" spans="1:18" s="4" customFormat="1">
      <c r="A457" s="5">
        <v>456</v>
      </c>
      <c r="B457" s="4">
        <v>45839</v>
      </c>
      <c r="C457" s="4" t="s">
        <v>1636</v>
      </c>
      <c r="D457" s="4" t="s">
        <v>1690</v>
      </c>
      <c r="E457" s="4" t="s">
        <v>81</v>
      </c>
      <c r="F457" s="114" t="s">
        <v>1636</v>
      </c>
      <c r="G457" s="112" t="s">
        <v>1636</v>
      </c>
      <c r="H457" s="112" t="s">
        <v>1636</v>
      </c>
      <c r="I457" s="112" t="s">
        <v>1693</v>
      </c>
      <c r="J457" s="112" t="s">
        <v>1692</v>
      </c>
      <c r="K457" s="112" t="s">
        <v>1577</v>
      </c>
      <c r="L457" s="112" t="s">
        <v>1697</v>
      </c>
      <c r="M457" s="10" t="s">
        <v>1636</v>
      </c>
      <c r="N457" s="10" t="s">
        <v>1693</v>
      </c>
      <c r="O457" s="10" t="s">
        <v>1692</v>
      </c>
      <c r="P457" s="10" t="s">
        <v>1577</v>
      </c>
      <c r="Q457" s="10" t="s">
        <v>1691</v>
      </c>
    </row>
    <row r="458" spans="1:18" s="4" customFormat="1">
      <c r="A458" s="5">
        <v>457</v>
      </c>
      <c r="B458" s="4">
        <v>45841</v>
      </c>
      <c r="C458" s="4" t="s">
        <v>1667</v>
      </c>
      <c r="D458" s="4" t="s">
        <v>1694</v>
      </c>
      <c r="E458" s="4" t="s">
        <v>175</v>
      </c>
      <c r="F458" s="114" t="s">
        <v>1667</v>
      </c>
      <c r="G458" s="112" t="s">
        <v>1667</v>
      </c>
      <c r="H458" s="112" t="s">
        <v>1667</v>
      </c>
      <c r="I458" s="112" t="s">
        <v>1696</v>
      </c>
      <c r="J458" s="112" t="s">
        <v>1695</v>
      </c>
      <c r="M458" s="10" t="s">
        <v>1667</v>
      </c>
      <c r="N458" s="10" t="s">
        <v>1695</v>
      </c>
      <c r="O458" s="10"/>
      <c r="P458" s="10"/>
      <c r="Q458" s="10"/>
    </row>
    <row r="459" spans="1:18" s="4" customFormat="1" ht="25.5">
      <c r="A459" s="5">
        <v>458</v>
      </c>
      <c r="B459" s="4">
        <v>45846</v>
      </c>
      <c r="C459" s="4" t="s">
        <v>80</v>
      </c>
      <c r="D459" s="6" t="s">
        <v>1698</v>
      </c>
      <c r="E459" s="4" t="s">
        <v>81</v>
      </c>
      <c r="F459" s="12" t="s">
        <v>107</v>
      </c>
      <c r="G459" s="112" t="s">
        <v>80</v>
      </c>
      <c r="H459" s="114" t="s">
        <v>80</v>
      </c>
      <c r="I459" s="112"/>
      <c r="J459" s="112"/>
      <c r="M459" s="29" t="s">
        <v>80</v>
      </c>
      <c r="N459" s="29" t="s">
        <v>1699</v>
      </c>
      <c r="O459" s="29" t="s">
        <v>1700</v>
      </c>
      <c r="P459" s="29" t="s">
        <v>1701</v>
      </c>
      <c r="Q459" s="29" t="s">
        <v>1702</v>
      </c>
      <c r="R459" s="29" t="s">
        <v>1703</v>
      </c>
    </row>
    <row r="460" spans="1:18" s="4" customFormat="1">
      <c r="A460" s="5">
        <v>459</v>
      </c>
      <c r="B460" s="4">
        <v>45850</v>
      </c>
      <c r="C460" s="4" t="s">
        <v>309</v>
      </c>
      <c r="D460" s="6"/>
      <c r="E460" s="4" t="s">
        <v>291</v>
      </c>
      <c r="F460" s="12" t="s">
        <v>107</v>
      </c>
      <c r="G460" s="112" t="s">
        <v>309</v>
      </c>
      <c r="H460" s="114" t="s">
        <v>309</v>
      </c>
      <c r="I460" s="112"/>
      <c r="J460" s="112"/>
      <c r="M460" s="29" t="s">
        <v>309</v>
      </c>
      <c r="N460" s="29"/>
      <c r="O460" s="29"/>
      <c r="P460" s="29"/>
      <c r="Q460" s="29"/>
      <c r="R460" s="29"/>
    </row>
    <row r="461" spans="1:18" s="4" customFormat="1">
      <c r="A461" s="5">
        <v>460</v>
      </c>
      <c r="B461" s="4">
        <v>45864</v>
      </c>
      <c r="C461" s="4" t="s">
        <v>1501</v>
      </c>
      <c r="D461" s="4" t="s">
        <v>1513</v>
      </c>
      <c r="E461" s="4" t="s">
        <v>574</v>
      </c>
      <c r="F461" s="112" t="s">
        <v>1501</v>
      </c>
      <c r="G461" s="12" t="s">
        <v>107</v>
      </c>
      <c r="M461" s="112" t="s">
        <v>1501</v>
      </c>
      <c r="N461" s="112" t="s">
        <v>1513</v>
      </c>
    </row>
    <row r="462" spans="1:18" s="4" customFormat="1">
      <c r="A462" s="5">
        <v>461</v>
      </c>
      <c r="B462" s="4">
        <v>45872</v>
      </c>
      <c r="C462" s="4" t="s">
        <v>1704</v>
      </c>
      <c r="E462" s="5" t="s">
        <v>1318</v>
      </c>
      <c r="F462" s="112" t="s">
        <v>1704</v>
      </c>
      <c r="G462" s="112" t="s">
        <v>1704</v>
      </c>
      <c r="H462" s="112" t="s">
        <v>1704</v>
      </c>
      <c r="M462" s="112" t="s">
        <v>1704</v>
      </c>
      <c r="N462" s="112"/>
    </row>
    <row r="463" spans="1:18" s="4" customFormat="1">
      <c r="A463" s="5">
        <v>462</v>
      </c>
      <c r="B463" s="4">
        <v>45873</v>
      </c>
      <c r="C463" s="4" t="s">
        <v>71</v>
      </c>
      <c r="D463" s="4" t="s">
        <v>1705</v>
      </c>
      <c r="E463" s="4" t="s">
        <v>175</v>
      </c>
      <c r="F463" s="12" t="s">
        <v>107</v>
      </c>
      <c r="G463" s="10" t="s">
        <v>71</v>
      </c>
      <c r="H463" s="112" t="s">
        <v>71</v>
      </c>
      <c r="I463" s="112" t="s">
        <v>245</v>
      </c>
      <c r="M463" s="112" t="s">
        <v>71</v>
      </c>
      <c r="N463" s="112" t="s">
        <v>245</v>
      </c>
      <c r="O463" s="112" t="s">
        <v>1706</v>
      </c>
    </row>
    <row r="464" spans="1:18" s="4" customFormat="1">
      <c r="A464" s="5">
        <v>463</v>
      </c>
      <c r="B464" s="4">
        <v>45882</v>
      </c>
      <c r="C464" s="4" t="s">
        <v>1709</v>
      </c>
      <c r="D464" s="4" t="s">
        <v>494</v>
      </c>
      <c r="E464" s="4" t="s">
        <v>1318</v>
      </c>
      <c r="F464" s="112" t="s">
        <v>1709</v>
      </c>
      <c r="G464" s="12" t="s">
        <v>107</v>
      </c>
      <c r="I464" s="112"/>
      <c r="M464" s="112"/>
      <c r="N464" s="112"/>
      <c r="O464" s="112"/>
    </row>
    <row r="465" spans="1:16" s="4" customFormat="1">
      <c r="A465" s="5">
        <v>464</v>
      </c>
      <c r="B465" s="4">
        <v>45884</v>
      </c>
      <c r="C465" s="4" t="s">
        <v>1707</v>
      </c>
      <c r="E465" s="4" t="s">
        <v>541</v>
      </c>
      <c r="F465" s="12" t="s">
        <v>107</v>
      </c>
      <c r="G465" s="12" t="s">
        <v>107</v>
      </c>
      <c r="H465" s="112"/>
      <c r="I465" s="112"/>
      <c r="M465" s="112" t="s">
        <v>1711</v>
      </c>
      <c r="N465" s="112"/>
      <c r="O465" s="112"/>
    </row>
    <row r="466" spans="1:16" s="4" customFormat="1">
      <c r="A466" s="5">
        <v>465</v>
      </c>
      <c r="B466" s="4">
        <v>45885</v>
      </c>
      <c r="C466" s="4" t="s">
        <v>1503</v>
      </c>
      <c r="D466" s="4" t="s">
        <v>1712</v>
      </c>
      <c r="E466" s="4" t="s">
        <v>574</v>
      </c>
      <c r="F466" s="112" t="s">
        <v>1503</v>
      </c>
      <c r="G466" s="12" t="s">
        <v>107</v>
      </c>
    </row>
    <row r="467" spans="1:16" s="4" customFormat="1">
      <c r="A467" s="5">
        <v>466</v>
      </c>
      <c r="B467" s="4">
        <v>45889</v>
      </c>
      <c r="C467" s="4" t="s">
        <v>1233</v>
      </c>
      <c r="D467" s="4" t="s">
        <v>1718</v>
      </c>
      <c r="E467" s="4" t="s">
        <v>175</v>
      </c>
      <c r="F467" s="112" t="s">
        <v>1233</v>
      </c>
      <c r="G467" s="112" t="s">
        <v>1233</v>
      </c>
    </row>
    <row r="468" spans="1:16" s="4" customFormat="1" ht="51">
      <c r="A468" s="5">
        <v>467</v>
      </c>
      <c r="B468" s="4">
        <v>45893</v>
      </c>
      <c r="C468" s="4" t="s">
        <v>257</v>
      </c>
      <c r="D468" s="6" t="s">
        <v>2282</v>
      </c>
      <c r="E468" s="5" t="s">
        <v>1853</v>
      </c>
      <c r="F468" s="112" t="s">
        <v>1736</v>
      </c>
      <c r="G468" s="112" t="s">
        <v>1736</v>
      </c>
    </row>
    <row r="469" spans="1:16" s="4" customFormat="1" ht="25.5">
      <c r="A469" s="5">
        <v>468</v>
      </c>
      <c r="B469" s="4">
        <v>45894</v>
      </c>
      <c r="C469" s="4" t="s">
        <v>1385</v>
      </c>
      <c r="D469" s="6" t="s">
        <v>1714</v>
      </c>
      <c r="E469" s="5" t="s">
        <v>1853</v>
      </c>
      <c r="F469" s="112" t="s">
        <v>1736</v>
      </c>
      <c r="G469" s="112" t="s">
        <v>1736</v>
      </c>
    </row>
    <row r="470" spans="1:16" s="4" customFormat="1" ht="51">
      <c r="A470" s="5">
        <v>469</v>
      </c>
      <c r="B470" s="4">
        <v>45895</v>
      </c>
      <c r="C470" s="4" t="s">
        <v>631</v>
      </c>
      <c r="D470" s="6" t="s">
        <v>1715</v>
      </c>
      <c r="E470" s="5" t="s">
        <v>1853</v>
      </c>
      <c r="F470" s="112" t="s">
        <v>1736</v>
      </c>
      <c r="G470" s="112" t="s">
        <v>1736</v>
      </c>
    </row>
    <row r="471" spans="1:16" s="4" customFormat="1" ht="38.25">
      <c r="A471" s="5">
        <v>470</v>
      </c>
      <c r="B471" s="4">
        <v>45896</v>
      </c>
      <c r="C471" s="4" t="s">
        <v>257</v>
      </c>
      <c r="D471" s="6" t="s">
        <v>1721</v>
      </c>
      <c r="E471" s="5" t="s">
        <v>1853</v>
      </c>
      <c r="F471" s="112" t="s">
        <v>1736</v>
      </c>
      <c r="G471" s="112" t="s">
        <v>1736</v>
      </c>
    </row>
    <row r="472" spans="1:16" s="4" customFormat="1" ht="38.25">
      <c r="A472" s="5">
        <v>471</v>
      </c>
      <c r="B472" s="4">
        <v>45897</v>
      </c>
      <c r="C472" s="4" t="s">
        <v>631</v>
      </c>
      <c r="D472" s="6" t="s">
        <v>1717</v>
      </c>
      <c r="E472" s="5" t="s">
        <v>1853</v>
      </c>
      <c r="F472" s="112" t="s">
        <v>1736</v>
      </c>
      <c r="G472" s="112" t="s">
        <v>1736</v>
      </c>
    </row>
    <row r="473" spans="1:16" s="4" customFormat="1">
      <c r="A473" s="5">
        <v>472</v>
      </c>
      <c r="B473" s="4">
        <v>45906</v>
      </c>
      <c r="C473" s="4" t="s">
        <v>1728</v>
      </c>
      <c r="D473" s="6" t="s">
        <v>1729</v>
      </c>
      <c r="E473" s="4" t="s">
        <v>175</v>
      </c>
      <c r="F473" s="12" t="s">
        <v>107</v>
      </c>
      <c r="G473" s="112" t="s">
        <v>1728</v>
      </c>
      <c r="M473" s="112" t="s">
        <v>1732</v>
      </c>
      <c r="N473" s="112" t="s">
        <v>1730</v>
      </c>
      <c r="O473" s="112" t="s">
        <v>1731</v>
      </c>
    </row>
    <row r="474" spans="1:16" s="4" customFormat="1">
      <c r="A474" s="5">
        <v>473</v>
      </c>
      <c r="B474" s="4">
        <v>45913</v>
      </c>
      <c r="C474" s="4" t="s">
        <v>1733</v>
      </c>
      <c r="D474" s="6" t="s">
        <v>1734</v>
      </c>
      <c r="E474" s="4" t="s">
        <v>383</v>
      </c>
      <c r="F474" s="12" t="s">
        <v>107</v>
      </c>
      <c r="G474" s="112" t="s">
        <v>1733</v>
      </c>
      <c r="M474" s="112" t="s">
        <v>1733</v>
      </c>
      <c r="N474" s="112" t="s">
        <v>1734</v>
      </c>
      <c r="O474" s="112"/>
    </row>
    <row r="475" spans="1:16" s="4" customFormat="1">
      <c r="A475" s="5">
        <v>474</v>
      </c>
      <c r="B475" s="4">
        <v>45914</v>
      </c>
      <c r="C475" s="4" t="s">
        <v>1553</v>
      </c>
      <c r="D475" s="6" t="s">
        <v>1735</v>
      </c>
      <c r="E475" s="4" t="s">
        <v>574</v>
      </c>
      <c r="F475" s="12" t="s">
        <v>107</v>
      </c>
      <c r="G475" s="12" t="s">
        <v>107</v>
      </c>
      <c r="M475" s="112" t="s">
        <v>1553</v>
      </c>
      <c r="N475" s="112"/>
      <c r="O475" s="112"/>
    </row>
    <row r="476" spans="1:16" s="4" customFormat="1">
      <c r="A476" s="5">
        <v>475</v>
      </c>
      <c r="B476" s="4">
        <v>45946</v>
      </c>
      <c r="C476" s="4" t="s">
        <v>1527</v>
      </c>
      <c r="D476" s="6"/>
      <c r="E476" s="4" t="s">
        <v>1740</v>
      </c>
      <c r="F476" s="10" t="s">
        <v>1527</v>
      </c>
      <c r="G476" s="10" t="s">
        <v>1527</v>
      </c>
      <c r="M476" s="112"/>
      <c r="N476" s="112"/>
      <c r="O476" s="112"/>
    </row>
    <row r="477" spans="1:16" s="4" customFormat="1">
      <c r="A477" s="5">
        <v>476</v>
      </c>
      <c r="B477" s="4">
        <v>45947</v>
      </c>
      <c r="C477" s="4" t="s">
        <v>727</v>
      </c>
      <c r="D477" s="6" t="s">
        <v>1737</v>
      </c>
      <c r="E477" s="4" t="s">
        <v>1786</v>
      </c>
      <c r="F477" s="12" t="s">
        <v>107</v>
      </c>
      <c r="G477" s="12" t="s">
        <v>107</v>
      </c>
      <c r="M477" s="112"/>
      <c r="N477" s="112"/>
      <c r="O477" s="112"/>
    </row>
    <row r="478" spans="1:16" s="4" customFormat="1">
      <c r="A478" s="5">
        <v>477</v>
      </c>
      <c r="B478" s="4">
        <v>45963</v>
      </c>
      <c r="C478" s="4" t="s">
        <v>620</v>
      </c>
      <c r="D478" s="6" t="s">
        <v>1742</v>
      </c>
      <c r="E478" s="4" t="s">
        <v>541</v>
      </c>
      <c r="F478" s="10" t="s">
        <v>620</v>
      </c>
      <c r="G478" s="12" t="s">
        <v>107</v>
      </c>
      <c r="M478" s="112" t="s">
        <v>620</v>
      </c>
      <c r="N478" s="112" t="s">
        <v>1743</v>
      </c>
      <c r="O478" s="112" t="s">
        <v>1744</v>
      </c>
    </row>
    <row r="479" spans="1:16" s="4" customFormat="1">
      <c r="A479" s="5">
        <v>478</v>
      </c>
      <c r="B479" s="4">
        <v>45965</v>
      </c>
      <c r="C479" s="4" t="s">
        <v>1745</v>
      </c>
      <c r="D479" s="6" t="s">
        <v>1746</v>
      </c>
      <c r="E479" s="4" t="s">
        <v>1317</v>
      </c>
      <c r="F479" s="10" t="s">
        <v>1745</v>
      </c>
      <c r="G479" s="12" t="s">
        <v>107</v>
      </c>
      <c r="M479" s="112" t="s">
        <v>1745</v>
      </c>
      <c r="N479" s="41" t="s">
        <v>1746</v>
      </c>
      <c r="O479" s="112"/>
    </row>
    <row r="480" spans="1:16" s="4" customFormat="1" ht="25.5">
      <c r="A480" s="5">
        <v>479</v>
      </c>
      <c r="B480" s="4">
        <v>45976</v>
      </c>
      <c r="C480" s="4" t="s">
        <v>1748</v>
      </c>
      <c r="D480" s="6" t="s">
        <v>1752</v>
      </c>
      <c r="E480" s="4" t="s">
        <v>1297</v>
      </c>
      <c r="F480" s="10" t="s">
        <v>1748</v>
      </c>
      <c r="G480" s="10" t="s">
        <v>1748</v>
      </c>
      <c r="M480" s="112" t="s">
        <v>1748</v>
      </c>
      <c r="N480" s="41" t="s">
        <v>1749</v>
      </c>
      <c r="O480" s="112" t="s">
        <v>1750</v>
      </c>
      <c r="P480" s="112" t="s">
        <v>1751</v>
      </c>
    </row>
    <row r="481" spans="1:16" s="4" customFormat="1">
      <c r="A481" s="5">
        <v>480</v>
      </c>
      <c r="B481" s="4">
        <v>45977</v>
      </c>
      <c r="C481" s="4" t="s">
        <v>88</v>
      </c>
      <c r="D481" s="6" t="s">
        <v>1753</v>
      </c>
      <c r="E481" s="4" t="s">
        <v>90</v>
      </c>
      <c r="F481" s="10" t="s">
        <v>88</v>
      </c>
      <c r="G481" s="10" t="s">
        <v>88</v>
      </c>
      <c r="M481" s="112" t="s">
        <v>88</v>
      </c>
      <c r="N481" s="41" t="s">
        <v>1754</v>
      </c>
      <c r="O481" s="112" t="s">
        <v>1755</v>
      </c>
      <c r="P481" s="112" t="s">
        <v>1756</v>
      </c>
    </row>
    <row r="482" spans="1:16" s="4" customFormat="1">
      <c r="A482" s="5">
        <v>481</v>
      </c>
      <c r="B482" s="4">
        <v>45994</v>
      </c>
      <c r="C482" s="4" t="s">
        <v>75</v>
      </c>
      <c r="D482" s="6" t="s">
        <v>1443</v>
      </c>
      <c r="E482" s="4" t="s">
        <v>81</v>
      </c>
      <c r="F482" s="10" t="s">
        <v>75</v>
      </c>
      <c r="G482" s="10" t="s">
        <v>75</v>
      </c>
      <c r="H482" s="112" t="s">
        <v>75</v>
      </c>
      <c r="I482" s="41" t="s">
        <v>1443</v>
      </c>
      <c r="M482" s="112" t="s">
        <v>75</v>
      </c>
      <c r="N482" s="41" t="s">
        <v>1443</v>
      </c>
      <c r="O482" s="112"/>
      <c r="P482" s="112"/>
    </row>
    <row r="483" spans="1:16" s="4" customFormat="1">
      <c r="A483" s="5">
        <v>482</v>
      </c>
      <c r="B483" s="4">
        <v>45998</v>
      </c>
      <c r="C483" s="4" t="s">
        <v>1760</v>
      </c>
      <c r="D483" s="6" t="s">
        <v>1761</v>
      </c>
      <c r="E483" s="4" t="s">
        <v>44</v>
      </c>
      <c r="F483" s="12" t="s">
        <v>107</v>
      </c>
      <c r="G483" s="10" t="s">
        <v>1760</v>
      </c>
      <c r="M483" s="112" t="s">
        <v>1760</v>
      </c>
      <c r="N483" s="41" t="s">
        <v>1761</v>
      </c>
      <c r="O483" s="112"/>
      <c r="P483" s="112"/>
    </row>
    <row r="484" spans="1:16" s="4" customFormat="1">
      <c r="A484" s="5">
        <v>483</v>
      </c>
      <c r="B484" s="4">
        <v>46005</v>
      </c>
      <c r="C484" s="4" t="s">
        <v>247</v>
      </c>
      <c r="D484" s="6"/>
      <c r="E484" s="4" t="s">
        <v>1757</v>
      </c>
      <c r="F484" s="10" t="s">
        <v>247</v>
      </c>
      <c r="G484" s="12" t="s">
        <v>107</v>
      </c>
      <c r="M484" s="112"/>
      <c r="N484" s="41"/>
      <c r="O484" s="112"/>
      <c r="P484" s="112"/>
    </row>
    <row r="485" spans="1:16" s="4" customFormat="1">
      <c r="A485" s="5">
        <v>484</v>
      </c>
      <c r="B485" s="4">
        <v>46032</v>
      </c>
      <c r="C485" s="4" t="s">
        <v>218</v>
      </c>
      <c r="D485" s="6" t="s">
        <v>1780</v>
      </c>
      <c r="E485" s="4" t="s">
        <v>574</v>
      </c>
      <c r="F485" s="10" t="s">
        <v>218</v>
      </c>
      <c r="G485" s="12" t="s">
        <v>107</v>
      </c>
      <c r="M485" s="112" t="s">
        <v>218</v>
      </c>
      <c r="N485" s="41" t="s">
        <v>1780</v>
      </c>
      <c r="O485" s="112"/>
      <c r="P485" s="112"/>
    </row>
    <row r="486" spans="1:16" s="4" customFormat="1">
      <c r="A486" s="5">
        <v>485</v>
      </c>
      <c r="B486" s="4">
        <v>46042</v>
      </c>
      <c r="C486" s="4" t="s">
        <v>243</v>
      </c>
      <c r="D486" s="6" t="s">
        <v>1781</v>
      </c>
      <c r="E486" s="4" t="s">
        <v>81</v>
      </c>
      <c r="F486" s="12" t="s">
        <v>107</v>
      </c>
      <c r="G486" s="10" t="s">
        <v>243</v>
      </c>
      <c r="M486" s="112" t="s">
        <v>243</v>
      </c>
      <c r="N486" s="41" t="s">
        <v>1782</v>
      </c>
      <c r="O486" s="112" t="s">
        <v>1783</v>
      </c>
      <c r="P486" s="112" t="s">
        <v>1784</v>
      </c>
    </row>
    <row r="487" spans="1:16" s="4" customFormat="1">
      <c r="A487" s="5">
        <v>486</v>
      </c>
      <c r="B487" s="4">
        <v>46045</v>
      </c>
      <c r="C487" s="4" t="s">
        <v>35</v>
      </c>
      <c r="D487" s="6" t="s">
        <v>1785</v>
      </c>
      <c r="E487" s="4" t="s">
        <v>1786</v>
      </c>
      <c r="F487" s="12" t="s">
        <v>107</v>
      </c>
      <c r="G487" s="10" t="s">
        <v>35</v>
      </c>
      <c r="M487" s="112" t="s">
        <v>35</v>
      </c>
      <c r="N487" s="41" t="s">
        <v>601</v>
      </c>
      <c r="O487" s="112"/>
      <c r="P487" s="112"/>
    </row>
    <row r="488" spans="1:16" s="4" customFormat="1">
      <c r="A488" s="5">
        <v>487</v>
      </c>
      <c r="B488" s="4">
        <v>46052</v>
      </c>
      <c r="C488" s="4" t="s">
        <v>629</v>
      </c>
      <c r="D488" s="6" t="s">
        <v>1787</v>
      </c>
      <c r="E488" s="4" t="s">
        <v>44</v>
      </c>
      <c r="F488" s="29" t="s">
        <v>629</v>
      </c>
      <c r="G488" s="29" t="s">
        <v>629</v>
      </c>
      <c r="M488" s="112" t="s">
        <v>629</v>
      </c>
      <c r="N488" s="41" t="s">
        <v>1793</v>
      </c>
      <c r="O488" s="112" t="s">
        <v>1792</v>
      </c>
      <c r="P488" s="112"/>
    </row>
    <row r="489" spans="1:16" s="4" customFormat="1">
      <c r="A489" s="5">
        <v>488</v>
      </c>
      <c r="B489" s="4">
        <v>46057</v>
      </c>
      <c r="C489" s="4" t="s">
        <v>1778</v>
      </c>
      <c r="D489" s="6" t="s">
        <v>1790</v>
      </c>
      <c r="E489" s="4" t="s">
        <v>541</v>
      </c>
      <c r="F489" s="29" t="s">
        <v>1794</v>
      </c>
      <c r="G489" s="12" t="s">
        <v>107</v>
      </c>
      <c r="M489" s="112"/>
      <c r="N489" s="41"/>
      <c r="O489" s="112"/>
      <c r="P489" s="112"/>
    </row>
    <row r="490" spans="1:16" s="4" customFormat="1">
      <c r="A490" s="5">
        <v>489</v>
      </c>
      <c r="B490" s="4">
        <v>46080</v>
      </c>
      <c r="C490" s="4" t="s">
        <v>36</v>
      </c>
      <c r="D490" s="6" t="s">
        <v>50</v>
      </c>
      <c r="E490" s="4" t="s">
        <v>1297</v>
      </c>
      <c r="F490" s="12" t="s">
        <v>107</v>
      </c>
      <c r="G490" s="10" t="s">
        <v>36</v>
      </c>
      <c r="M490" s="112" t="s">
        <v>36</v>
      </c>
      <c r="N490" s="41" t="s">
        <v>50</v>
      </c>
      <c r="O490" s="112"/>
      <c r="P490" s="112"/>
    </row>
    <row r="491" spans="1:16" s="4" customFormat="1" ht="25.5">
      <c r="A491" s="5">
        <v>490</v>
      </c>
      <c r="B491" s="4">
        <v>46084</v>
      </c>
      <c r="C491" s="4" t="s">
        <v>1802</v>
      </c>
      <c r="D491" s="6" t="s">
        <v>1818</v>
      </c>
      <c r="E491" s="4" t="s">
        <v>515</v>
      </c>
    </row>
    <row r="492" spans="1:16" s="4" customFormat="1" ht="25.5">
      <c r="A492" s="5">
        <v>491</v>
      </c>
      <c r="B492" s="4">
        <v>46085</v>
      </c>
      <c r="C492" s="4" t="s">
        <v>1640</v>
      </c>
      <c r="D492" s="6" t="s">
        <v>1826</v>
      </c>
      <c r="E492" s="5" t="s">
        <v>1852</v>
      </c>
      <c r="F492" s="112" t="s">
        <v>1846</v>
      </c>
      <c r="G492" s="112" t="s">
        <v>1846</v>
      </c>
    </row>
    <row r="493" spans="1:16" s="4" customFormat="1" ht="38.25">
      <c r="A493" s="5">
        <v>492</v>
      </c>
      <c r="B493" s="4">
        <v>46086</v>
      </c>
      <c r="C493" s="4" t="s">
        <v>75</v>
      </c>
      <c r="D493" s="6" t="s">
        <v>1827</v>
      </c>
      <c r="E493" s="5" t="s">
        <v>1852</v>
      </c>
      <c r="F493" s="112" t="s">
        <v>1846</v>
      </c>
      <c r="G493" s="112" t="s">
        <v>1846</v>
      </c>
    </row>
    <row r="494" spans="1:16" s="4" customFormat="1" ht="38.25">
      <c r="A494" s="5">
        <v>493</v>
      </c>
      <c r="B494" s="4">
        <v>46087</v>
      </c>
      <c r="C494" s="4" t="s">
        <v>75</v>
      </c>
      <c r="D494" s="6" t="s">
        <v>1831</v>
      </c>
      <c r="E494" s="5" t="s">
        <v>1852</v>
      </c>
      <c r="F494" s="112" t="s">
        <v>1846</v>
      </c>
      <c r="G494" s="112" t="s">
        <v>1846</v>
      </c>
    </row>
    <row r="495" spans="1:16" s="4" customFormat="1" ht="25.5">
      <c r="A495" s="5">
        <v>494</v>
      </c>
      <c r="B495" s="4">
        <v>46088</v>
      </c>
      <c r="C495" s="4" t="s">
        <v>1804</v>
      </c>
      <c r="D495" s="6" t="s">
        <v>1828</v>
      </c>
      <c r="E495" s="5" t="s">
        <v>1852</v>
      </c>
      <c r="F495" s="112" t="s">
        <v>1846</v>
      </c>
      <c r="G495" s="112" t="s">
        <v>1846</v>
      </c>
    </row>
    <row r="496" spans="1:16" s="4" customFormat="1" ht="63.75">
      <c r="A496" s="5">
        <v>495</v>
      </c>
      <c r="B496" s="4">
        <v>46089</v>
      </c>
      <c r="C496" s="4" t="s">
        <v>1640</v>
      </c>
      <c r="D496" s="6" t="s">
        <v>1829</v>
      </c>
      <c r="E496" s="5" t="s">
        <v>1852</v>
      </c>
      <c r="F496" s="112" t="s">
        <v>1846</v>
      </c>
      <c r="G496" s="112" t="s">
        <v>1846</v>
      </c>
    </row>
    <row r="497" spans="1:17" s="4" customFormat="1">
      <c r="A497" s="5">
        <v>496</v>
      </c>
      <c r="B497" s="4">
        <v>46092</v>
      </c>
      <c r="C497" s="4" t="s">
        <v>707</v>
      </c>
      <c r="E497" s="4" t="s">
        <v>193</v>
      </c>
      <c r="F497" s="112" t="s">
        <v>707</v>
      </c>
      <c r="M497" s="112" t="s">
        <v>707</v>
      </c>
    </row>
    <row r="498" spans="1:17" s="4" customFormat="1" ht="25.5">
      <c r="A498" s="5">
        <v>497</v>
      </c>
      <c r="B498" s="4">
        <v>46096</v>
      </c>
      <c r="C498" s="23">
        <v>311</v>
      </c>
      <c r="D498" s="6" t="s">
        <v>1833</v>
      </c>
      <c r="E498" s="4" t="s">
        <v>51</v>
      </c>
      <c r="F498" s="112" t="s">
        <v>1847</v>
      </c>
      <c r="M498" s="112"/>
    </row>
    <row r="499" spans="1:17" s="4" customFormat="1">
      <c r="A499" s="5">
        <v>498</v>
      </c>
      <c r="B499" s="4">
        <v>46100</v>
      </c>
      <c r="C499" s="23" t="s">
        <v>1837</v>
      </c>
      <c r="D499" s="6"/>
      <c r="E499" s="4" t="s">
        <v>1838</v>
      </c>
      <c r="F499" s="12" t="s">
        <v>107</v>
      </c>
      <c r="M499" s="125" t="s">
        <v>1837</v>
      </c>
    </row>
    <row r="500" spans="1:17" s="4" customFormat="1" ht="38.25">
      <c r="A500" s="5">
        <v>499</v>
      </c>
      <c r="B500" s="4">
        <v>46101</v>
      </c>
      <c r="C500" s="23" t="s">
        <v>1840</v>
      </c>
      <c r="D500" s="6" t="s">
        <v>1841</v>
      </c>
      <c r="E500" s="4" t="s">
        <v>1297</v>
      </c>
      <c r="F500" s="10" t="s">
        <v>1840</v>
      </c>
      <c r="G500" s="10" t="s">
        <v>1840</v>
      </c>
      <c r="M500" s="23" t="s">
        <v>1840</v>
      </c>
      <c r="N500" s="6" t="s">
        <v>1845</v>
      </c>
      <c r="O500" s="6" t="s">
        <v>1410</v>
      </c>
      <c r="P500" s="6" t="s">
        <v>1844</v>
      </c>
      <c r="Q500" s="6" t="s">
        <v>1843</v>
      </c>
    </row>
    <row r="501" spans="1:17" s="4" customFormat="1">
      <c r="A501" s="5">
        <v>500</v>
      </c>
      <c r="B501" s="4">
        <v>46109</v>
      </c>
      <c r="C501" s="23" t="s">
        <v>1270</v>
      </c>
      <c r="D501" s="6" t="s">
        <v>1848</v>
      </c>
      <c r="E501" s="4" t="s">
        <v>81</v>
      </c>
      <c r="F501" s="10" t="s">
        <v>1270</v>
      </c>
      <c r="G501" s="10" t="s">
        <v>1270</v>
      </c>
      <c r="M501" s="112" t="s">
        <v>1270</v>
      </c>
      <c r="N501" s="112" t="s">
        <v>1850</v>
      </c>
      <c r="O501" s="112" t="s">
        <v>1849</v>
      </c>
    </row>
    <row r="502" spans="1:17" s="4" customFormat="1">
      <c r="A502" s="5">
        <v>501</v>
      </c>
      <c r="B502" s="4">
        <v>46122</v>
      </c>
      <c r="C502" s="23" t="s">
        <v>637</v>
      </c>
      <c r="D502" s="6" t="s">
        <v>1780</v>
      </c>
      <c r="E502" s="4" t="s">
        <v>574</v>
      </c>
      <c r="F502" s="10" t="s">
        <v>637</v>
      </c>
      <c r="G502" s="10"/>
      <c r="M502" s="112" t="s">
        <v>637</v>
      </c>
      <c r="N502" s="112" t="s">
        <v>1780</v>
      </c>
      <c r="O502" s="112"/>
    </row>
    <row r="503" spans="1:17" s="4" customFormat="1" ht="25.5">
      <c r="A503" s="5">
        <v>502</v>
      </c>
      <c r="B503" s="4">
        <v>46123</v>
      </c>
      <c r="C503" s="23" t="s">
        <v>512</v>
      </c>
      <c r="D503" s="6" t="s">
        <v>1877</v>
      </c>
      <c r="E503" s="4" t="s">
        <v>515</v>
      </c>
      <c r="F503" s="112" t="s">
        <v>512</v>
      </c>
      <c r="G503" s="112" t="s">
        <v>512</v>
      </c>
    </row>
    <row r="504" spans="1:17" s="4" customFormat="1" ht="51">
      <c r="A504" s="5">
        <v>503</v>
      </c>
      <c r="B504" s="4">
        <v>46124</v>
      </c>
      <c r="C504" s="23" t="s">
        <v>75</v>
      </c>
      <c r="D504" s="6" t="s">
        <v>1878</v>
      </c>
      <c r="E504" s="5" t="s">
        <v>1862</v>
      </c>
      <c r="F504" s="112" t="s">
        <v>1897</v>
      </c>
      <c r="G504" s="112" t="s">
        <v>1897</v>
      </c>
    </row>
    <row r="505" spans="1:17" s="4" customFormat="1" ht="51">
      <c r="A505" s="5">
        <v>504</v>
      </c>
      <c r="B505" s="4">
        <v>46125</v>
      </c>
      <c r="C505" s="23" t="s">
        <v>207</v>
      </c>
      <c r="D505" s="6" t="s">
        <v>1879</v>
      </c>
      <c r="E505" s="5" t="s">
        <v>1862</v>
      </c>
      <c r="F505" s="112" t="s">
        <v>1897</v>
      </c>
      <c r="G505" s="112" t="s">
        <v>1897</v>
      </c>
    </row>
    <row r="506" spans="1:17" s="4" customFormat="1" ht="38.25">
      <c r="A506" s="5">
        <v>505</v>
      </c>
      <c r="B506" s="4">
        <v>46126</v>
      </c>
      <c r="C506" s="23" t="s">
        <v>75</v>
      </c>
      <c r="D506" s="6" t="s">
        <v>1880</v>
      </c>
      <c r="E506" s="5" t="s">
        <v>1862</v>
      </c>
      <c r="F506" s="112" t="s">
        <v>1897</v>
      </c>
      <c r="G506" s="112" t="s">
        <v>1897</v>
      </c>
    </row>
    <row r="507" spans="1:17" s="4" customFormat="1" ht="38.25">
      <c r="A507" s="5">
        <v>506</v>
      </c>
      <c r="B507" s="4">
        <v>46127</v>
      </c>
      <c r="C507" s="23" t="s">
        <v>207</v>
      </c>
      <c r="D507" s="6" t="s">
        <v>1881</v>
      </c>
      <c r="E507" s="5" t="s">
        <v>1862</v>
      </c>
      <c r="F507" s="112" t="s">
        <v>1897</v>
      </c>
      <c r="G507" s="112" t="s">
        <v>1897</v>
      </c>
    </row>
    <row r="508" spans="1:17" s="4" customFormat="1" ht="63.75">
      <c r="A508" s="5">
        <v>507</v>
      </c>
      <c r="B508" s="4">
        <v>46128</v>
      </c>
      <c r="C508" s="23" t="s">
        <v>1882</v>
      </c>
      <c r="D508" s="6" t="s">
        <v>2281</v>
      </c>
      <c r="E508" s="5" t="s">
        <v>1862</v>
      </c>
      <c r="F508" s="112" t="s">
        <v>1897</v>
      </c>
      <c r="G508" s="112" t="s">
        <v>1897</v>
      </c>
    </row>
    <row r="509" spans="1:17" s="4" customFormat="1">
      <c r="A509" s="5">
        <v>508</v>
      </c>
      <c r="B509" s="4">
        <v>46129</v>
      </c>
      <c r="C509" s="4" t="s">
        <v>1673</v>
      </c>
      <c r="D509" s="4" t="s">
        <v>1876</v>
      </c>
      <c r="E509" s="5" t="s">
        <v>44</v>
      </c>
      <c r="F509" s="12" t="s">
        <v>107</v>
      </c>
      <c r="G509" s="112" t="s">
        <v>1896</v>
      </c>
      <c r="M509" s="112" t="s">
        <v>1673</v>
      </c>
      <c r="N509" s="112" t="s">
        <v>1876</v>
      </c>
    </row>
    <row r="510" spans="1:17" s="4" customFormat="1">
      <c r="A510" s="5">
        <v>509</v>
      </c>
      <c r="B510" s="4">
        <v>46130</v>
      </c>
      <c r="C510" s="4" t="s">
        <v>294</v>
      </c>
      <c r="D510" s="4" t="s">
        <v>573</v>
      </c>
      <c r="E510" s="5" t="s">
        <v>1297</v>
      </c>
      <c r="F510" s="10" t="s">
        <v>1895</v>
      </c>
      <c r="G510" s="112" t="s">
        <v>294</v>
      </c>
      <c r="M510" s="112" t="s">
        <v>294</v>
      </c>
      <c r="N510" s="112" t="s">
        <v>573</v>
      </c>
    </row>
    <row r="511" spans="1:17" s="4" customFormat="1">
      <c r="A511" s="5">
        <v>510</v>
      </c>
      <c r="B511" s="4">
        <v>46136</v>
      </c>
      <c r="C511" s="4" t="s">
        <v>1893</v>
      </c>
      <c r="D511" s="4" t="s">
        <v>1290</v>
      </c>
      <c r="E511" s="5" t="s">
        <v>1297</v>
      </c>
      <c r="F511" s="12" t="s">
        <v>107</v>
      </c>
      <c r="G511" s="112" t="s">
        <v>1894</v>
      </c>
      <c r="M511" s="112" t="s">
        <v>1894</v>
      </c>
      <c r="N511" s="112" t="s">
        <v>1290</v>
      </c>
    </row>
    <row r="512" spans="1:17" s="4" customFormat="1">
      <c r="A512" s="5">
        <v>511</v>
      </c>
      <c r="B512" s="4">
        <v>46155</v>
      </c>
      <c r="C512" s="4" t="s">
        <v>1788</v>
      </c>
      <c r="D512" s="4" t="s">
        <v>1899</v>
      </c>
      <c r="E512" s="5" t="s">
        <v>1297</v>
      </c>
      <c r="F512" s="12" t="s">
        <v>107</v>
      </c>
      <c r="G512" s="112" t="s">
        <v>1788</v>
      </c>
      <c r="M512" s="112"/>
      <c r="N512" s="112"/>
    </row>
    <row r="513" spans="1:14" s="4" customFormat="1">
      <c r="A513" s="5">
        <v>512</v>
      </c>
      <c r="B513" s="4">
        <v>46164</v>
      </c>
      <c r="C513" s="4" t="s">
        <v>1777</v>
      </c>
      <c r="D513" s="4" t="s">
        <v>2291</v>
      </c>
      <c r="E513" s="5" t="s">
        <v>1486</v>
      </c>
      <c r="F513" s="12" t="s">
        <v>107</v>
      </c>
      <c r="G513" s="112" t="s">
        <v>1777</v>
      </c>
      <c r="M513" s="112"/>
      <c r="N513" s="112"/>
    </row>
    <row r="514" spans="1:14" s="4" customFormat="1">
      <c r="A514" s="5">
        <v>513</v>
      </c>
      <c r="B514" s="4">
        <v>46166</v>
      </c>
      <c r="C514" s="4" t="s">
        <v>1763</v>
      </c>
      <c r="D514" s="4" t="s">
        <v>1437</v>
      </c>
      <c r="E514" s="5" t="s">
        <v>175</v>
      </c>
      <c r="F514" s="10" t="s">
        <v>1763</v>
      </c>
      <c r="G514" s="112"/>
      <c r="M514" s="112"/>
      <c r="N514" s="112"/>
    </row>
    <row r="515" spans="1:14" s="4" customFormat="1">
      <c r="A515" s="5">
        <v>514</v>
      </c>
      <c r="B515" s="4">
        <v>46172</v>
      </c>
      <c r="C515" s="4" t="s">
        <v>1796</v>
      </c>
      <c r="D515" s="4" t="s">
        <v>2295</v>
      </c>
      <c r="E515" s="5" t="s">
        <v>1757</v>
      </c>
      <c r="F515" s="10"/>
      <c r="G515" s="112"/>
      <c r="M515" s="112"/>
      <c r="N515" s="112"/>
    </row>
    <row r="516" spans="1:14" s="4" customFormat="1">
      <c r="A516" s="5"/>
      <c r="B516" s="4">
        <v>46173</v>
      </c>
      <c r="C516" s="4" t="s">
        <v>24</v>
      </c>
      <c r="D516" s="4" t="s">
        <v>2296</v>
      </c>
      <c r="E516" s="5" t="s">
        <v>175</v>
      </c>
      <c r="F516" s="10"/>
      <c r="G516" s="112"/>
      <c r="M516" s="112"/>
      <c r="N516" s="112"/>
    </row>
    <row r="517" spans="1:14" s="4" customFormat="1">
      <c r="A517" s="5"/>
      <c r="B517" s="4">
        <v>46255</v>
      </c>
      <c r="C517" s="4" t="s">
        <v>1758</v>
      </c>
      <c r="D517" s="48"/>
      <c r="E517" s="4" t="s">
        <v>715</v>
      </c>
    </row>
    <row r="518" spans="1:14" s="4" customFormat="1">
      <c r="A518" s="5"/>
      <c r="B518" s="4">
        <v>46256</v>
      </c>
      <c r="C518" s="4" t="s">
        <v>1758</v>
      </c>
      <c r="D518" s="48"/>
      <c r="E518" s="4" t="s">
        <v>715</v>
      </c>
    </row>
    <row r="519" spans="1:14" s="4" customFormat="1">
      <c r="A519" s="5"/>
      <c r="B519" s="4">
        <v>46257</v>
      </c>
      <c r="C519" s="4" t="s">
        <v>1758</v>
      </c>
      <c r="D519" s="48"/>
      <c r="E519" s="4" t="s">
        <v>715</v>
      </c>
    </row>
    <row r="520" spans="1:14">
      <c r="F520" s="42"/>
      <c r="G520" s="42"/>
      <c r="H520" s="109"/>
      <c r="M520" s="109"/>
    </row>
    <row r="521" spans="1:14">
      <c r="F521" s="42"/>
      <c r="G521" s="42"/>
      <c r="H521" s="109"/>
      <c r="M521" s="109"/>
    </row>
    <row r="522" spans="1:14">
      <c r="F522" s="42"/>
      <c r="G522" s="42"/>
      <c r="H522" s="109"/>
      <c r="M522" s="109"/>
    </row>
    <row r="528" spans="1:14">
      <c r="A528" s="5" t="s">
        <v>118</v>
      </c>
      <c r="B528" s="4" t="s">
        <v>0</v>
      </c>
      <c r="C528" s="23" t="s">
        <v>1554</v>
      </c>
    </row>
    <row r="529" spans="1:3">
      <c r="A529" s="5">
        <v>1</v>
      </c>
      <c r="B529" s="4">
        <v>30703</v>
      </c>
      <c r="C529" s="23" t="s">
        <v>1555</v>
      </c>
    </row>
    <row r="530" spans="1:3">
      <c r="A530" s="5">
        <v>100</v>
      </c>
      <c r="B530" s="4">
        <v>41397</v>
      </c>
      <c r="C530" s="23">
        <f>B530-B529</f>
        <v>10694</v>
      </c>
    </row>
    <row r="531" spans="1:3">
      <c r="A531" s="5">
        <v>200</v>
      </c>
      <c r="B531" s="4">
        <v>43147</v>
      </c>
      <c r="C531" s="23">
        <f t="shared" ref="C531:C534" si="0">B531-B530</f>
        <v>1750</v>
      </c>
    </row>
    <row r="532" spans="1:3">
      <c r="A532" s="5">
        <v>300</v>
      </c>
      <c r="B532" s="4">
        <v>44988</v>
      </c>
      <c r="C532" s="23">
        <f t="shared" si="0"/>
        <v>1841</v>
      </c>
    </row>
    <row r="533" spans="1:3">
      <c r="A533" s="5">
        <v>400</v>
      </c>
      <c r="B533" s="4">
        <v>45550</v>
      </c>
      <c r="C533" s="23">
        <f t="shared" si="0"/>
        <v>562</v>
      </c>
    </row>
    <row r="534" spans="1:3">
      <c r="A534" s="5">
        <v>500</v>
      </c>
      <c r="B534" s="4">
        <v>46109</v>
      </c>
      <c r="C534" s="23">
        <f t="shared" si="0"/>
        <v>559</v>
      </c>
    </row>
  </sheetData>
  <sortState xmlns:xlrd2="http://schemas.microsoft.com/office/spreadsheetml/2017/richdata2" ref="B321:E331">
    <sortCondition ref="B321:B331"/>
  </sortState>
  <phoneticPr fontId="0" type="noConversion"/>
  <hyperlinks>
    <hyperlink ref="F82" r:id="rId1" xr:uid="{00000000-0004-0000-0000-000000000000}"/>
    <hyperlink ref="F83" r:id="rId2" xr:uid="{00000000-0004-0000-0000-000001000000}"/>
    <hyperlink ref="H82" r:id="rId3" xr:uid="{00000000-0004-0000-0000-000002000000}"/>
    <hyperlink ref="H68" r:id="rId4" xr:uid="{00000000-0004-0000-0000-000003000000}"/>
    <hyperlink ref="H74" r:id="rId5" xr:uid="{00000000-0004-0000-0000-000004000000}"/>
    <hyperlink ref="I74" r:id="rId6" xr:uid="{00000000-0004-0000-0000-000005000000}"/>
    <hyperlink ref="J74" r:id="rId7" xr:uid="{00000000-0004-0000-0000-000006000000}"/>
    <hyperlink ref="I68" r:id="rId8" xr:uid="{00000000-0004-0000-0000-000007000000}"/>
    <hyperlink ref="H50" r:id="rId9" xr:uid="{00000000-0004-0000-0000-000008000000}"/>
    <hyperlink ref="H78" r:id="rId10" xr:uid="{00000000-0004-0000-0000-000009000000}"/>
    <hyperlink ref="H55" r:id="rId11" xr:uid="{00000000-0004-0000-0000-00000A000000}"/>
    <hyperlink ref="H84" r:id="rId12" xr:uid="{00000000-0004-0000-0000-00000B000000}"/>
    <hyperlink ref="H75" r:id="rId13" xr:uid="{00000000-0004-0000-0000-00000C000000}"/>
    <hyperlink ref="H53" r:id="rId14" xr:uid="{00000000-0004-0000-0000-00000D000000}"/>
    <hyperlink ref="H49" r:id="rId15" xr:uid="{00000000-0004-0000-0000-00000E000000}"/>
    <hyperlink ref="H80" r:id="rId16" xr:uid="{00000000-0004-0000-0000-00000F000000}"/>
    <hyperlink ref="H46" r:id="rId17" xr:uid="{00000000-0004-0000-0000-000010000000}"/>
    <hyperlink ref="H2" r:id="rId18" xr:uid="{00000000-0004-0000-0000-000011000000}"/>
    <hyperlink ref="H11" r:id="rId19" xr:uid="{00000000-0004-0000-0000-000012000000}"/>
    <hyperlink ref="I11" r:id="rId20" xr:uid="{00000000-0004-0000-0000-000013000000}"/>
    <hyperlink ref="J11" r:id="rId21" xr:uid="{00000000-0004-0000-0000-000014000000}"/>
    <hyperlink ref="H13" r:id="rId22" xr:uid="{00000000-0004-0000-0000-000015000000}"/>
    <hyperlink ref="F41" r:id="rId23" xr:uid="{00000000-0004-0000-0000-000016000000}"/>
    <hyperlink ref="F9" r:id="rId24" xr:uid="{00000000-0004-0000-0000-000017000000}"/>
    <hyperlink ref="F14" r:id="rId25" xr:uid="{00000000-0004-0000-0000-000018000000}"/>
    <hyperlink ref="F4" r:id="rId26" xr:uid="{00000000-0004-0000-0000-000019000000}"/>
    <hyperlink ref="F28" r:id="rId27" xr:uid="{00000000-0004-0000-0000-00001A000000}"/>
    <hyperlink ref="F64" r:id="rId28" xr:uid="{00000000-0004-0000-0000-00001B000000}"/>
    <hyperlink ref="F47" r:id="rId29" xr:uid="{00000000-0004-0000-0000-00001C000000}"/>
    <hyperlink ref="F85" r:id="rId30" xr:uid="{00000000-0004-0000-0000-00001D000000}"/>
    <hyperlink ref="F67" r:id="rId31" xr:uid="{00000000-0004-0000-0000-00001E000000}"/>
    <hyperlink ref="F34" r:id="rId32" xr:uid="{00000000-0004-0000-0000-00001F000000}"/>
    <hyperlink ref="F24" r:id="rId33" xr:uid="{00000000-0004-0000-0000-000020000000}"/>
    <hyperlink ref="F78" r:id="rId34" xr:uid="{00000000-0004-0000-0000-000021000000}"/>
    <hyperlink ref="F19" r:id="rId35" xr:uid="{00000000-0004-0000-0000-000022000000}"/>
    <hyperlink ref="F42" r:id="rId36" xr:uid="{00000000-0004-0000-0000-000023000000}"/>
    <hyperlink ref="F54" r:id="rId37" xr:uid="{00000000-0004-0000-0000-000024000000}"/>
    <hyperlink ref="F40" r:id="rId38" xr:uid="{00000000-0004-0000-0000-000025000000}"/>
    <hyperlink ref="F46" r:id="rId39" xr:uid="{00000000-0004-0000-0000-000026000000}"/>
    <hyperlink ref="F13" r:id="rId40" xr:uid="{00000000-0004-0000-0000-000027000000}"/>
    <hyperlink ref="F30" r:id="rId41" xr:uid="{00000000-0004-0000-0000-000028000000}"/>
    <hyperlink ref="F68" r:id="rId42" xr:uid="{00000000-0004-0000-0000-000029000000}"/>
    <hyperlink ref="F7" r:id="rId43" xr:uid="{00000000-0004-0000-0000-00002A000000}"/>
    <hyperlink ref="F8" r:id="rId44" xr:uid="{00000000-0004-0000-0000-00002B000000}"/>
    <hyperlink ref="F18" r:id="rId45" xr:uid="{00000000-0004-0000-0000-00002C000000}"/>
    <hyperlink ref="F61" r:id="rId46" xr:uid="{00000000-0004-0000-0000-00002D000000}"/>
    <hyperlink ref="F3" r:id="rId47" xr:uid="{00000000-0004-0000-0000-00002E000000}"/>
    <hyperlink ref="F12" r:id="rId48" xr:uid="{00000000-0004-0000-0000-00002F000000}"/>
    <hyperlink ref="F25" r:id="rId49" xr:uid="{00000000-0004-0000-0000-000030000000}"/>
    <hyperlink ref="F29" r:id="rId50" xr:uid="{00000000-0004-0000-0000-000031000000}"/>
    <hyperlink ref="F55" r:id="rId51" xr:uid="{00000000-0004-0000-0000-000032000000}"/>
    <hyperlink ref="F60" r:id="rId52" xr:uid="{00000000-0004-0000-0000-000033000000}"/>
    <hyperlink ref="F84" r:id="rId53" xr:uid="{00000000-0004-0000-0000-000034000000}"/>
    <hyperlink ref="F6" r:id="rId54" xr:uid="{00000000-0004-0000-0000-000035000000}"/>
    <hyperlink ref="F23" r:id="rId55" xr:uid="{00000000-0004-0000-0000-000036000000}"/>
    <hyperlink ref="F75" r:id="rId56" xr:uid="{00000000-0004-0000-0000-000037000000}"/>
    <hyperlink ref="F17" r:id="rId57" xr:uid="{00000000-0004-0000-0000-000038000000}"/>
    <hyperlink ref="F16" r:id="rId58" xr:uid="{00000000-0004-0000-0000-000039000000}"/>
    <hyperlink ref="F53" r:id="rId59" xr:uid="{00000000-0004-0000-0000-00003A000000}"/>
    <hyperlink ref="F10" r:id="rId60" xr:uid="{00000000-0004-0000-0000-00003B000000}"/>
    <hyperlink ref="F21" r:id="rId61" xr:uid="{00000000-0004-0000-0000-00003C000000}"/>
    <hyperlink ref="F49" r:id="rId62" xr:uid="{00000000-0004-0000-0000-00003D000000}"/>
    <hyperlink ref="F74" r:id="rId63" xr:uid="{00000000-0004-0000-0000-00003E000000}"/>
    <hyperlink ref="F20" r:id="rId64" xr:uid="{00000000-0004-0000-0000-00003F000000}"/>
    <hyperlink ref="F66" r:id="rId65" xr:uid="{00000000-0004-0000-0000-000040000000}"/>
    <hyperlink ref="F22" r:id="rId66" xr:uid="{00000000-0004-0000-0000-000041000000}"/>
    <hyperlink ref="F37" r:id="rId67" xr:uid="{00000000-0004-0000-0000-000042000000}"/>
    <hyperlink ref="F15" r:id="rId68" xr:uid="{00000000-0004-0000-0000-000043000000}"/>
    <hyperlink ref="F26" r:id="rId69" xr:uid="{00000000-0004-0000-0000-000044000000}"/>
    <hyperlink ref="F51" r:id="rId70" xr:uid="{00000000-0004-0000-0000-000045000000}"/>
    <hyperlink ref="F2" r:id="rId71" xr:uid="{00000000-0004-0000-0000-000046000000}"/>
    <hyperlink ref="F11" r:id="rId72" display="Monsters of Rock" xr:uid="{00000000-0004-0000-0000-000047000000}"/>
    <hyperlink ref="F80" r:id="rId73" xr:uid="{00000000-0004-0000-0000-000048000000}"/>
    <hyperlink ref="F45" r:id="rId74" xr:uid="{00000000-0004-0000-0000-000049000000}"/>
    <hyperlink ref="F81" r:id="rId75" xr:uid="{00000000-0004-0000-0000-00004A000000}"/>
    <hyperlink ref="F43" r:id="rId76" xr:uid="{00000000-0004-0000-0000-00004B000000}"/>
    <hyperlink ref="F71" r:id="rId77" xr:uid="{00000000-0004-0000-0000-00004C000000}"/>
    <hyperlink ref="F35" r:id="rId78" xr:uid="{00000000-0004-0000-0000-00004D000000}"/>
    <hyperlink ref="F38" r:id="rId79" xr:uid="{00000000-0004-0000-0000-00004E000000}"/>
    <hyperlink ref="F48" r:id="rId80" xr:uid="{00000000-0004-0000-0000-00004F000000}"/>
    <hyperlink ref="F52" r:id="rId81" xr:uid="{00000000-0004-0000-0000-000050000000}"/>
    <hyperlink ref="F65" r:id="rId82" xr:uid="{00000000-0004-0000-0000-000051000000}"/>
    <hyperlink ref="F76" r:id="rId83" xr:uid="{00000000-0004-0000-0000-000052000000}"/>
    <hyperlink ref="F32" r:id="rId84" xr:uid="{00000000-0004-0000-0000-000053000000}"/>
    <hyperlink ref="F56" r:id="rId85" xr:uid="{00000000-0004-0000-0000-000054000000}"/>
    <hyperlink ref="F33" r:id="rId86" xr:uid="{00000000-0004-0000-0000-000055000000}"/>
    <hyperlink ref="F44" r:id="rId87" display="Ribfest" xr:uid="{00000000-0004-0000-0000-000056000000}"/>
    <hyperlink ref="F57" r:id="rId88" xr:uid="{00000000-0004-0000-0000-000057000000}"/>
    <hyperlink ref="F31" r:id="rId89" xr:uid="{00000000-0004-0000-0000-000058000000}"/>
    <hyperlink ref="F62" r:id="rId90" xr:uid="{00000000-0004-0000-0000-000059000000}"/>
    <hyperlink ref="M83" r:id="rId91" xr:uid="{00000000-0004-0000-0000-00005A000000}"/>
    <hyperlink ref="N83" r:id="rId92" xr:uid="{00000000-0004-0000-0000-00005B000000}"/>
    <hyperlink ref="O83" r:id="rId93" xr:uid="{00000000-0004-0000-0000-00005C000000}"/>
    <hyperlink ref="M78" r:id="rId94" xr:uid="{00000000-0004-0000-0000-00005D000000}"/>
    <hyperlink ref="M77" r:id="rId95" xr:uid="{00000000-0004-0000-0000-00005E000000}"/>
    <hyperlink ref="M82" r:id="rId96" xr:uid="{00000000-0004-0000-0000-00005F000000}"/>
    <hyperlink ref="M84" r:id="rId97" xr:uid="{00000000-0004-0000-0000-000060000000}"/>
    <hyperlink ref="M75" r:id="rId98" xr:uid="{00000000-0004-0000-0000-000061000000}"/>
    <hyperlink ref="M74" r:id="rId99" xr:uid="{00000000-0004-0000-0000-000062000000}"/>
    <hyperlink ref="M80" r:id="rId100" xr:uid="{00000000-0004-0000-0000-000063000000}"/>
    <hyperlink ref="M85" r:id="rId101" xr:uid="{00000000-0004-0000-0000-000064000000}"/>
    <hyperlink ref="M69" r:id="rId102" xr:uid="{00000000-0004-0000-0000-000065000000}"/>
    <hyperlink ref="M70" r:id="rId103" xr:uid="{00000000-0004-0000-0000-000066000000}"/>
    <hyperlink ref="M67" r:id="rId104" xr:uid="{00000000-0004-0000-0000-000067000000}"/>
    <hyperlink ref="M65" r:id="rId105" xr:uid="{00000000-0004-0000-0000-000068000000}"/>
    <hyperlink ref="M58" r:id="rId106" xr:uid="{00000000-0004-0000-0000-000069000000}"/>
    <hyperlink ref="M59" r:id="rId107" xr:uid="{00000000-0004-0000-0000-00006A000000}"/>
    <hyperlink ref="M76" r:id="rId108" xr:uid="{00000000-0004-0000-0000-00006B000000}"/>
    <hyperlink ref="M62" r:id="rId109" xr:uid="{00000000-0004-0000-0000-00006C000000}"/>
    <hyperlink ref="M56" r:id="rId110" xr:uid="{00000000-0004-0000-0000-00006D000000}"/>
    <hyperlink ref="M86" r:id="rId111" xr:uid="{00000000-0004-0000-0000-00006E000000}"/>
    <hyperlink ref="F86" r:id="rId112" xr:uid="{00000000-0004-0000-0000-00006F000000}"/>
    <hyperlink ref="I86" r:id="rId113" xr:uid="{00000000-0004-0000-0000-000070000000}"/>
    <hyperlink ref="H86" r:id="rId114" xr:uid="{00000000-0004-0000-0000-000071000000}"/>
    <hyperlink ref="N86" r:id="rId115" xr:uid="{00000000-0004-0000-0000-000072000000}"/>
    <hyperlink ref="F58" r:id="rId116" xr:uid="{00000000-0004-0000-0000-000073000000}"/>
    <hyperlink ref="F87" r:id="rId117" xr:uid="{00000000-0004-0000-0000-000074000000}"/>
    <hyperlink ref="H87" r:id="rId118" xr:uid="{00000000-0004-0000-0000-000075000000}"/>
    <hyperlink ref="M87" r:id="rId119" xr:uid="{00000000-0004-0000-0000-000076000000}"/>
    <hyperlink ref="F89" r:id="rId120" xr:uid="{00000000-0004-0000-0000-000077000000}"/>
    <hyperlink ref="F88" r:id="rId121" display="JOP" xr:uid="{00000000-0004-0000-0000-000078000000}"/>
    <hyperlink ref="M88" r:id="rId122" xr:uid="{00000000-0004-0000-0000-000079000000}"/>
    <hyperlink ref="F90" r:id="rId123" xr:uid="{00000000-0004-0000-0000-00007A000000}"/>
    <hyperlink ref="O90" r:id="rId124" xr:uid="{00000000-0004-0000-0000-00007B000000}"/>
    <hyperlink ref="M90" r:id="rId125" xr:uid="{00000000-0004-0000-0000-00007C000000}"/>
    <hyperlink ref="N90" r:id="rId126" xr:uid="{00000000-0004-0000-0000-00007D000000}"/>
    <hyperlink ref="J90" r:id="rId127" xr:uid="{00000000-0004-0000-0000-00007E000000}"/>
    <hyperlink ref="I90" r:id="rId128" xr:uid="{00000000-0004-0000-0000-00007F000000}"/>
    <hyperlink ref="H90" r:id="rId129" xr:uid="{00000000-0004-0000-0000-000080000000}"/>
    <hyperlink ref="F91" r:id="rId130" xr:uid="{00000000-0004-0000-0000-000081000000}"/>
    <hyperlink ref="M91" r:id="rId131" xr:uid="{00000000-0004-0000-0000-000082000000}"/>
    <hyperlink ref="H88" r:id="rId132" display="JOP" xr:uid="{00000000-0004-0000-0000-000083000000}"/>
    <hyperlink ref="I19" r:id="rId133" xr:uid="{00000000-0004-0000-0000-000084000000}"/>
    <hyperlink ref="H19" r:id="rId134" xr:uid="{00000000-0004-0000-0000-000085000000}"/>
    <hyperlink ref="H30" r:id="rId135" xr:uid="{00000000-0004-0000-0000-000086000000}"/>
    <hyperlink ref="H28" r:id="rId136" xr:uid="{00000000-0004-0000-0000-000087000000}"/>
    <hyperlink ref="F92" r:id="rId137" xr:uid="{00000000-0004-0000-0000-000088000000}"/>
    <hyperlink ref="I92" r:id="rId138" xr:uid="{00000000-0004-0000-0000-000089000000}"/>
    <hyperlink ref="N92" r:id="rId139" xr:uid="{00000000-0004-0000-0000-00008A000000}"/>
    <hyperlink ref="M92" r:id="rId140" xr:uid="{00000000-0004-0000-0000-00008B000000}"/>
    <hyperlink ref="H92" r:id="rId141" xr:uid="{00000000-0004-0000-0000-00008C000000}"/>
    <hyperlink ref="F93" r:id="rId142" xr:uid="{00000000-0004-0000-0000-00008D000000}"/>
    <hyperlink ref="H93" r:id="rId143" xr:uid="{00000000-0004-0000-0000-00008E000000}"/>
    <hyperlink ref="F94" r:id="rId144" xr:uid="{00000000-0004-0000-0000-00008F000000}"/>
    <hyperlink ref="M94" r:id="rId145" xr:uid="{00000000-0004-0000-0000-000090000000}"/>
    <hyperlink ref="M79" r:id="rId146" xr:uid="{00000000-0004-0000-0000-000091000000}"/>
    <hyperlink ref="F95" r:id="rId147" xr:uid="{00000000-0004-0000-0000-000092000000}"/>
    <hyperlink ref="M95" r:id="rId148" xr:uid="{00000000-0004-0000-0000-000093000000}"/>
    <hyperlink ref="N95" r:id="rId149" xr:uid="{00000000-0004-0000-0000-000094000000}"/>
    <hyperlink ref="H95" r:id="rId150" xr:uid="{00000000-0004-0000-0000-000095000000}"/>
    <hyperlink ref="J95" r:id="rId151" xr:uid="{00000000-0004-0000-0000-000096000000}"/>
    <hyperlink ref="F96" r:id="rId152" xr:uid="{00000000-0004-0000-0000-000097000000}"/>
    <hyperlink ref="M96" r:id="rId153" xr:uid="{00000000-0004-0000-0000-000098000000}"/>
    <hyperlink ref="I96" r:id="rId154" xr:uid="{00000000-0004-0000-0000-000099000000}"/>
    <hyperlink ref="H96" r:id="rId155" xr:uid="{00000000-0004-0000-0000-00009A000000}"/>
    <hyperlink ref="I95" r:id="rId156" xr:uid="{00000000-0004-0000-0000-00009B000000}"/>
    <hyperlink ref="F36" r:id="rId157" xr:uid="{00000000-0004-0000-0000-00009C000000}"/>
    <hyperlink ref="M97" r:id="rId158" xr:uid="{00000000-0004-0000-0000-00009D000000}"/>
    <hyperlink ref="F98" r:id="rId159" xr:uid="{00000000-0004-0000-0000-00009E000000}"/>
    <hyperlink ref="F99" r:id="rId160" xr:uid="{00000000-0004-0000-0000-00009F000000}"/>
    <hyperlink ref="M98" r:id="rId161" xr:uid="{00000000-0004-0000-0000-0000A0000000}"/>
    <hyperlink ref="M99" r:id="rId162" xr:uid="{00000000-0004-0000-0000-0000A1000000}"/>
    <hyperlink ref="H98" r:id="rId163" xr:uid="{00000000-0004-0000-0000-0000A2000000}"/>
    <hyperlink ref="F100" r:id="rId164" xr:uid="{00000000-0004-0000-0000-0000A3000000}"/>
    <hyperlink ref="H100" r:id="rId165" xr:uid="{00000000-0004-0000-0000-0000A4000000}"/>
    <hyperlink ref="M100" r:id="rId166" xr:uid="{00000000-0004-0000-0000-0000A5000000}"/>
    <hyperlink ref="N100" r:id="rId167" xr:uid="{00000000-0004-0000-0000-0000A6000000}"/>
    <hyperlink ref="H99" r:id="rId168" xr:uid="{00000000-0004-0000-0000-0000A7000000}"/>
    <hyperlink ref="F101" r:id="rId169" xr:uid="{00000000-0004-0000-0000-0000A8000000}"/>
    <hyperlink ref="H101" r:id="rId170" xr:uid="{00000000-0004-0000-0000-0000A9000000}"/>
    <hyperlink ref="M101" r:id="rId171" xr:uid="{00000000-0004-0000-0000-0000AA000000}"/>
    <hyperlink ref="I102" r:id="rId172" xr:uid="{00000000-0004-0000-0000-0000AB000000}"/>
    <hyperlink ref="H102" r:id="rId173" xr:uid="{00000000-0004-0000-0000-0000AC000000}"/>
    <hyperlink ref="F102" r:id="rId174" xr:uid="{00000000-0004-0000-0000-0000AD000000}"/>
    <hyperlink ref="M102" r:id="rId175" xr:uid="{00000000-0004-0000-0000-0000AE000000}"/>
    <hyperlink ref="N102" r:id="rId176" xr:uid="{00000000-0004-0000-0000-0000AF000000}"/>
    <hyperlink ref="J21" r:id="rId177" xr:uid="{00000000-0004-0000-0000-0000B0000000}"/>
    <hyperlink ref="I21" r:id="rId178" xr:uid="{00000000-0004-0000-0000-0000B1000000}"/>
    <hyperlink ref="H21" r:id="rId179" xr:uid="{00000000-0004-0000-0000-0000B2000000}"/>
    <hyperlink ref="H5" r:id="rId180" xr:uid="{00000000-0004-0000-0000-0000B3000000}"/>
    <hyperlink ref="I3" r:id="rId181" xr:uid="{00000000-0004-0000-0000-0000B4000000}"/>
    <hyperlink ref="H3" r:id="rId182" xr:uid="{00000000-0004-0000-0000-0000B5000000}"/>
    <hyperlink ref="H17" r:id="rId183" xr:uid="{00000000-0004-0000-0000-0000B6000000}"/>
    <hyperlink ref="H18" r:id="rId184" xr:uid="{00000000-0004-0000-0000-0000B7000000}"/>
    <hyperlink ref="H97" r:id="rId185" xr:uid="{00000000-0004-0000-0000-0000B8000000}"/>
    <hyperlink ref="H94" r:id="rId186" xr:uid="{00000000-0004-0000-0000-0000B9000000}"/>
    <hyperlink ref="H91" r:id="rId187" xr:uid="{00000000-0004-0000-0000-0000BA000000}"/>
    <hyperlink ref="H89" r:id="rId188" xr:uid="{00000000-0004-0000-0000-0000BB000000}"/>
    <hyperlink ref="H85" r:id="rId189" xr:uid="{00000000-0004-0000-0000-0000BC000000}"/>
    <hyperlink ref="J83" r:id="rId190" xr:uid="{00000000-0004-0000-0000-0000BD000000}"/>
    <hyperlink ref="I83" r:id="rId191" xr:uid="{00000000-0004-0000-0000-0000BE000000}"/>
    <hyperlink ref="H83" r:id="rId192" xr:uid="{00000000-0004-0000-0000-0000BF000000}"/>
    <hyperlink ref="H54" r:id="rId193" xr:uid="{00000000-0004-0000-0000-0000C0000000}"/>
    <hyperlink ref="H24" r:id="rId194" xr:uid="{00000000-0004-0000-0000-0000C1000000}"/>
    <hyperlink ref="H34" r:id="rId195" xr:uid="{00000000-0004-0000-0000-0000C2000000}"/>
    <hyperlink ref="F103" r:id="rId196" xr:uid="{00000000-0004-0000-0000-0000C3000000}"/>
    <hyperlink ref="H103" r:id="rId197" xr:uid="{00000000-0004-0000-0000-0000C4000000}"/>
    <hyperlink ref="M103" r:id="rId198" xr:uid="{00000000-0004-0000-0000-0000C5000000}"/>
    <hyperlink ref="M104" r:id="rId199" xr:uid="{00000000-0004-0000-0000-0000C6000000}"/>
    <hyperlink ref="F104" r:id="rId200" xr:uid="{00000000-0004-0000-0000-0000C7000000}"/>
    <hyperlink ref="H104" r:id="rId201" xr:uid="{00000000-0004-0000-0000-0000C8000000}"/>
    <hyperlink ref="F105" r:id="rId202" xr:uid="{00000000-0004-0000-0000-0000C9000000}"/>
    <hyperlink ref="H105" r:id="rId203" xr:uid="{00000000-0004-0000-0000-0000CA000000}"/>
    <hyperlink ref="M105" r:id="rId204" xr:uid="{00000000-0004-0000-0000-0000CB000000}"/>
    <hyperlink ref="M93" r:id="rId205" xr:uid="{00000000-0004-0000-0000-0000CC000000}"/>
    <hyperlink ref="K106" r:id="rId206" xr:uid="{00000000-0004-0000-0000-0000CD000000}"/>
    <hyperlink ref="I106" r:id="rId207" xr:uid="{00000000-0004-0000-0000-0000CE000000}"/>
    <hyperlink ref="J106" r:id="rId208" xr:uid="{00000000-0004-0000-0000-0000CF000000}"/>
    <hyperlink ref="H106" r:id="rId209" xr:uid="{00000000-0004-0000-0000-0000D0000000}"/>
    <hyperlink ref="H107" r:id="rId210" xr:uid="{00000000-0004-0000-0000-0000D1000000}"/>
    <hyperlink ref="M107" r:id="rId211" xr:uid="{00000000-0004-0000-0000-0000D2000000}"/>
    <hyperlink ref="M106" r:id="rId212" xr:uid="{00000000-0004-0000-0000-0000D3000000}"/>
    <hyperlink ref="P106" r:id="rId213" xr:uid="{00000000-0004-0000-0000-0000D4000000}"/>
    <hyperlink ref="O106" r:id="rId214" xr:uid="{00000000-0004-0000-0000-0000D5000000}"/>
    <hyperlink ref="N106" r:id="rId215" xr:uid="{00000000-0004-0000-0000-0000D6000000}"/>
    <hyperlink ref="F106" r:id="rId216" xr:uid="{00000000-0004-0000-0000-0000D7000000}"/>
    <hyperlink ref="I107" r:id="rId217" xr:uid="{00000000-0004-0000-0000-0000D8000000}"/>
    <hyperlink ref="F107" r:id="rId218" xr:uid="{00000000-0004-0000-0000-0000D9000000}"/>
    <hyperlink ref="I104" r:id="rId219" xr:uid="{00000000-0004-0000-0000-0000DA000000}"/>
    <hyperlink ref="F108" r:id="rId220" xr:uid="{00000000-0004-0000-0000-0000DB000000}"/>
    <hyperlink ref="I108" r:id="rId221" xr:uid="{00000000-0004-0000-0000-0000DC000000}"/>
    <hyperlink ref="M108" r:id="rId222" xr:uid="{00000000-0004-0000-0000-0000DD000000}"/>
    <hyperlink ref="N108" r:id="rId223" xr:uid="{00000000-0004-0000-0000-0000DE000000}"/>
    <hyperlink ref="F109" r:id="rId224" xr:uid="{00000000-0004-0000-0000-0000DF000000}"/>
    <hyperlink ref="F110" r:id="rId225" xr:uid="{00000000-0004-0000-0000-0000E0000000}"/>
    <hyperlink ref="H110" r:id="rId226" xr:uid="{00000000-0004-0000-0000-0000E1000000}"/>
    <hyperlink ref="I110" r:id="rId227" xr:uid="{00000000-0004-0000-0000-0000E2000000}"/>
    <hyperlink ref="N110" r:id="rId228" xr:uid="{00000000-0004-0000-0000-0000E3000000}"/>
    <hyperlink ref="M110" r:id="rId229" xr:uid="{00000000-0004-0000-0000-0000E4000000}"/>
    <hyperlink ref="M109" r:id="rId230" xr:uid="{00000000-0004-0000-0000-0000E5000000}"/>
    <hyperlink ref="H109" r:id="rId231" xr:uid="{00000000-0004-0000-0000-0000E6000000}"/>
    <hyperlink ref="I109" r:id="rId232" xr:uid="{00000000-0004-0000-0000-0000E7000000}"/>
    <hyperlink ref="F113" r:id="rId233" xr:uid="{00000000-0004-0000-0000-0000E8000000}"/>
    <hyperlink ref="F111" r:id="rId234" xr:uid="{00000000-0004-0000-0000-0000E9000000}"/>
    <hyperlink ref="F112" r:id="rId235" xr:uid="{00000000-0004-0000-0000-0000EA000000}"/>
    <hyperlink ref="M111" r:id="rId236" xr:uid="{00000000-0004-0000-0000-0000EB000000}"/>
    <hyperlink ref="M112" r:id="rId237" xr:uid="{00000000-0004-0000-0000-0000EC000000}"/>
    <hyperlink ref="H112" r:id="rId238" xr:uid="{00000000-0004-0000-0000-0000ED000000}"/>
    <hyperlink ref="M113" r:id="rId239" xr:uid="{00000000-0004-0000-0000-0000EE000000}"/>
    <hyperlink ref="N113" r:id="rId240" xr:uid="{00000000-0004-0000-0000-0000EF000000}"/>
    <hyperlink ref="F114" r:id="rId241" xr:uid="{00000000-0004-0000-0000-0000F0000000}"/>
    <hyperlink ref="H113" r:id="rId242" xr:uid="{00000000-0004-0000-0000-0000F1000000}"/>
    <hyperlink ref="I113" r:id="rId243" xr:uid="{00000000-0004-0000-0000-0000F2000000}"/>
    <hyperlink ref="N114" r:id="rId244" xr:uid="{00000000-0004-0000-0000-0000F3000000}"/>
    <hyperlink ref="M114" r:id="rId245" xr:uid="{00000000-0004-0000-0000-0000F4000000}"/>
    <hyperlink ref="H114" r:id="rId246" xr:uid="{00000000-0004-0000-0000-0000F5000000}"/>
    <hyperlink ref="F115" r:id="rId247" xr:uid="{00000000-0004-0000-0000-0000F6000000}"/>
    <hyperlink ref="M115" r:id="rId248" xr:uid="{00000000-0004-0000-0000-0000F7000000}"/>
    <hyperlink ref="F116" r:id="rId249" xr:uid="{00000000-0004-0000-0000-0000F8000000}"/>
    <hyperlink ref="F118" r:id="rId250" xr:uid="{00000000-0004-0000-0000-0000F9000000}"/>
    <hyperlink ref="F117" r:id="rId251" xr:uid="{00000000-0004-0000-0000-0000FA000000}"/>
    <hyperlink ref="N116" r:id="rId252" xr:uid="{00000000-0004-0000-0000-0000FB000000}"/>
    <hyperlink ref="M116" r:id="rId253" xr:uid="{00000000-0004-0000-0000-0000FC000000}"/>
    <hyperlink ref="M117" r:id="rId254" xr:uid="{00000000-0004-0000-0000-0000FD000000}"/>
    <hyperlink ref="F120" r:id="rId255" xr:uid="{00000000-0004-0000-0000-0000FE000000}"/>
    <hyperlink ref="F123" r:id="rId256" xr:uid="{00000000-0004-0000-0000-0000FF000000}"/>
    <hyperlink ref="F126" r:id="rId257" xr:uid="{00000000-0004-0000-0000-000000010000}"/>
    <hyperlink ref="F122" r:id="rId258" xr:uid="{00000000-0004-0000-0000-000001010000}"/>
    <hyperlink ref="F119" r:id="rId259" xr:uid="{00000000-0004-0000-0000-000002010000}"/>
    <hyperlink ref="K118" r:id="rId260" xr:uid="{00000000-0004-0000-0000-000003010000}"/>
    <hyperlink ref="J118" r:id="rId261" xr:uid="{00000000-0004-0000-0000-000004010000}"/>
    <hyperlink ref="I118" r:id="rId262" xr:uid="{00000000-0004-0000-0000-000005010000}"/>
    <hyperlink ref="H118" r:id="rId263" xr:uid="{00000000-0004-0000-0000-000006010000}"/>
    <hyperlink ref="M118" r:id="rId264" xr:uid="{00000000-0004-0000-0000-000007010000}"/>
    <hyperlink ref="N118" r:id="rId265" xr:uid="{00000000-0004-0000-0000-000008010000}"/>
    <hyperlink ref="O118" r:id="rId266" xr:uid="{00000000-0004-0000-0000-000009010000}"/>
    <hyperlink ref="P118" r:id="rId267" xr:uid="{00000000-0004-0000-0000-00000A010000}"/>
    <hyperlink ref="H119" r:id="rId268" xr:uid="{00000000-0004-0000-0000-00000B010000}"/>
    <hyperlink ref="I119" r:id="rId269" xr:uid="{00000000-0004-0000-0000-00000C010000}"/>
    <hyperlink ref="J119" r:id="rId270" xr:uid="{00000000-0004-0000-0000-00000D010000}"/>
    <hyperlink ref="K119" r:id="rId271" xr:uid="{00000000-0004-0000-0000-00000E010000}"/>
    <hyperlink ref="O119" r:id="rId272" xr:uid="{00000000-0004-0000-0000-00000F010000}"/>
    <hyperlink ref="P119" r:id="rId273" xr:uid="{00000000-0004-0000-0000-000010010000}"/>
    <hyperlink ref="M119" r:id="rId274" xr:uid="{00000000-0004-0000-0000-000011010000}"/>
    <hyperlink ref="N119" r:id="rId275" xr:uid="{00000000-0004-0000-0000-000012010000}"/>
    <hyperlink ref="M120" r:id="rId276" xr:uid="{00000000-0004-0000-0000-000013010000}"/>
    <hyperlink ref="H120" r:id="rId277" xr:uid="{00000000-0004-0000-0000-000014010000}"/>
    <hyperlink ref="M121" r:id="rId278" xr:uid="{00000000-0004-0000-0000-000015010000}"/>
    <hyperlink ref="F121" r:id="rId279" xr:uid="{00000000-0004-0000-0000-000016010000}"/>
    <hyperlink ref="F129" r:id="rId280" xr:uid="{00000000-0004-0000-0000-000017010000}"/>
    <hyperlink ref="M122" r:id="rId281" xr:uid="{00000000-0004-0000-0000-000018010000}"/>
    <hyperlink ref="H122" r:id="rId282" xr:uid="{00000000-0004-0000-0000-000019010000}"/>
    <hyperlink ref="M123" r:id="rId283" xr:uid="{00000000-0004-0000-0000-00001A010000}"/>
    <hyperlink ref="N123" r:id="rId284" xr:uid="{00000000-0004-0000-0000-00001B010000}"/>
    <hyperlink ref="H123" r:id="rId285" xr:uid="{00000000-0004-0000-0000-00001C010000}"/>
    <hyperlink ref="I123" r:id="rId286" xr:uid="{00000000-0004-0000-0000-00001D010000}"/>
    <hyperlink ref="M124" r:id="rId287" xr:uid="{00000000-0004-0000-0000-00001E010000}"/>
    <hyperlink ref="N124" r:id="rId288" xr:uid="{00000000-0004-0000-0000-00001F010000}"/>
    <hyperlink ref="O124" r:id="rId289" xr:uid="{00000000-0004-0000-0000-000020010000}"/>
    <hyperlink ref="F124" r:id="rId290" xr:uid="{00000000-0004-0000-0000-000021010000}"/>
    <hyperlink ref="F131" r:id="rId291" xr:uid="{00000000-0004-0000-0000-000022010000}"/>
    <hyperlink ref="F135" r:id="rId292" xr:uid="{00000000-0004-0000-0000-000023010000}"/>
    <hyperlink ref="F125" r:id="rId293" xr:uid="{00000000-0004-0000-0000-000024010000}"/>
    <hyperlink ref="H125" r:id="rId294" xr:uid="{00000000-0004-0000-0000-000025010000}"/>
    <hyperlink ref="I125" r:id="rId295" xr:uid="{00000000-0004-0000-0000-000026010000}"/>
    <hyperlink ref="J125" r:id="rId296" xr:uid="{00000000-0004-0000-0000-000027010000}"/>
    <hyperlink ref="M125" r:id="rId297" xr:uid="{00000000-0004-0000-0000-000028010000}"/>
    <hyperlink ref="N125" r:id="rId298" xr:uid="{00000000-0004-0000-0000-000029010000}"/>
    <hyperlink ref="O125" r:id="rId299" xr:uid="{00000000-0004-0000-0000-00002A010000}"/>
    <hyperlink ref="I124" r:id="rId300" xr:uid="{00000000-0004-0000-0000-00002B010000}"/>
    <hyperlink ref="J124" r:id="rId301" xr:uid="{00000000-0004-0000-0000-00002C010000}"/>
    <hyperlink ref="I126" r:id="rId302" xr:uid="{00000000-0004-0000-0000-00002D010000}"/>
    <hyperlink ref="H126" r:id="rId303" xr:uid="{00000000-0004-0000-0000-00002E010000}"/>
    <hyperlink ref="M126" r:id="rId304" xr:uid="{00000000-0004-0000-0000-00002F010000}"/>
    <hyperlink ref="N126" r:id="rId305" xr:uid="{00000000-0004-0000-0000-000030010000}"/>
    <hyperlink ref="F127" r:id="rId306" xr:uid="{00000000-0004-0000-0000-000031010000}"/>
    <hyperlink ref="M127" r:id="rId307" xr:uid="{00000000-0004-0000-0000-000032010000}"/>
    <hyperlink ref="N127" r:id="rId308" xr:uid="{00000000-0004-0000-0000-000033010000}"/>
    <hyperlink ref="O127" r:id="rId309" xr:uid="{00000000-0004-0000-0000-000034010000}"/>
    <hyperlink ref="F136" r:id="rId310" xr:uid="{00000000-0004-0000-0000-000035010000}"/>
    <hyperlink ref="F128" r:id="rId311" xr:uid="{00000000-0004-0000-0000-000036010000}"/>
    <hyperlink ref="M128" r:id="rId312" xr:uid="{00000000-0004-0000-0000-000037010000}"/>
    <hyperlink ref="H127" r:id="rId313" xr:uid="{00000000-0004-0000-0000-000038010000}"/>
    <hyperlink ref="I129" r:id="rId314" xr:uid="{00000000-0004-0000-0000-000039010000}"/>
    <hyperlink ref="I127" r:id="rId315" xr:uid="{00000000-0004-0000-0000-00003A010000}"/>
    <hyperlink ref="M129" r:id="rId316" xr:uid="{00000000-0004-0000-0000-00003B010000}"/>
    <hyperlink ref="N129" r:id="rId317" xr:uid="{00000000-0004-0000-0000-00003C010000}"/>
    <hyperlink ref="O129" r:id="rId318" xr:uid="{00000000-0004-0000-0000-00003D010000}"/>
    <hyperlink ref="F132" r:id="rId319" xr:uid="{00000000-0004-0000-0000-00003E010000}"/>
    <hyperlink ref="H129" r:id="rId320" xr:uid="{00000000-0004-0000-0000-00003F010000}"/>
    <hyperlink ref="H124" r:id="rId321" xr:uid="{00000000-0004-0000-0000-000040010000}"/>
    <hyperlink ref="F134" r:id="rId322" xr:uid="{00000000-0004-0000-0000-000041010000}"/>
    <hyperlink ref="H131" r:id="rId323" xr:uid="{00000000-0004-0000-0000-000042010000}"/>
    <hyperlink ref="F130" r:id="rId324" xr:uid="{00000000-0004-0000-0000-000043010000}"/>
    <hyperlink ref="F137" r:id="rId325" xr:uid="{00000000-0004-0000-0000-000044010000}"/>
    <hyperlink ref="M130" r:id="rId326" xr:uid="{00000000-0004-0000-0000-000045010000}"/>
    <hyperlink ref="M131" r:id="rId327" xr:uid="{00000000-0004-0000-0000-000046010000}"/>
    <hyperlink ref="M132" r:id="rId328" xr:uid="{00000000-0004-0000-0000-000047010000}"/>
    <hyperlink ref="N134" r:id="rId329" xr:uid="{00000000-0004-0000-0000-000048010000}"/>
    <hyperlink ref="H133" r:id="rId330" xr:uid="{00000000-0004-0000-0000-000049010000}"/>
    <hyperlink ref="H134" r:id="rId331" xr:uid="{00000000-0004-0000-0000-00004A010000}"/>
    <hyperlink ref="I134" r:id="rId332" xr:uid="{00000000-0004-0000-0000-00004B010000}"/>
    <hyperlink ref="F133" r:id="rId333" xr:uid="{00000000-0004-0000-0000-00004C010000}"/>
    <hyperlink ref="M133" r:id="rId334" xr:uid="{00000000-0004-0000-0000-00004D010000}"/>
    <hyperlink ref="M134" r:id="rId335" xr:uid="{00000000-0004-0000-0000-00004E010000}"/>
    <hyperlink ref="H14" r:id="rId336" xr:uid="{00000000-0004-0000-0000-00004F010000}"/>
    <hyperlink ref="I14" r:id="rId337" xr:uid="{00000000-0004-0000-0000-000050010000}"/>
    <hyperlink ref="J14" r:id="rId338" xr:uid="{00000000-0004-0000-0000-000051010000}"/>
    <hyperlink ref="H9" r:id="rId339" xr:uid="{00000000-0004-0000-0000-000052010000}"/>
    <hyperlink ref="I9" r:id="rId340" xr:uid="{00000000-0004-0000-0000-000053010000}"/>
    <hyperlink ref="K11" r:id="rId341" display="The Scorpions" xr:uid="{00000000-0004-0000-0000-000054010000}"/>
    <hyperlink ref="H23" r:id="rId342" xr:uid="{00000000-0004-0000-0000-000055010000}"/>
    <hyperlink ref="H26" r:id="rId343" xr:uid="{00000000-0004-0000-0000-000056010000}"/>
    <hyperlink ref="I26" r:id="rId344" xr:uid="{00000000-0004-0000-0000-000057010000}"/>
    <hyperlink ref="H77" r:id="rId345" xr:uid="{00000000-0004-0000-0000-000058010000}"/>
    <hyperlink ref="I135" r:id="rId346" xr:uid="{00000000-0004-0000-0000-000059010000}"/>
    <hyperlink ref="H135" r:id="rId347" xr:uid="{00000000-0004-0000-0000-00005A010000}"/>
    <hyperlink ref="M135" r:id="rId348" xr:uid="{00000000-0004-0000-0000-00005B010000}"/>
    <hyperlink ref="N135" r:id="rId349" xr:uid="{00000000-0004-0000-0000-00005C010000}"/>
    <hyperlink ref="F138" r:id="rId350" xr:uid="{00000000-0004-0000-0000-00005D010000}"/>
    <hyperlink ref="M138" r:id="rId351" xr:uid="{00000000-0004-0000-0000-00005E010000}"/>
    <hyperlink ref="M137" r:id="rId352" xr:uid="{00000000-0004-0000-0000-00005F010000}"/>
    <hyperlink ref="M136" r:id="rId353" xr:uid="{00000000-0004-0000-0000-000060010000}"/>
    <hyperlink ref="N136" r:id="rId354" xr:uid="{00000000-0004-0000-0000-000061010000}"/>
    <hyperlink ref="O136" r:id="rId355" xr:uid="{00000000-0004-0000-0000-000062010000}"/>
    <hyperlink ref="H136" r:id="rId356" xr:uid="{00000000-0004-0000-0000-000063010000}"/>
    <hyperlink ref="I136" r:id="rId357" xr:uid="{00000000-0004-0000-0000-000064010000}"/>
    <hyperlink ref="J136" r:id="rId358" xr:uid="{00000000-0004-0000-0000-000065010000}"/>
    <hyperlink ref="H137" r:id="rId359" xr:uid="{00000000-0004-0000-0000-000066010000}"/>
    <hyperlink ref="H130" r:id="rId360" xr:uid="{00000000-0004-0000-0000-000067010000}"/>
    <hyperlink ref="H132" r:id="rId361" xr:uid="{00000000-0004-0000-0000-000068010000}"/>
    <hyperlink ref="F140" r:id="rId362" xr:uid="{00000000-0004-0000-0000-000069010000}"/>
    <hyperlink ref="F139" r:id="rId363" xr:uid="{00000000-0004-0000-0000-00006A010000}"/>
    <hyperlink ref="H140" r:id="rId364" xr:uid="{00000000-0004-0000-0000-00006B010000}"/>
    <hyperlink ref="M140" r:id="rId365" xr:uid="{00000000-0004-0000-0000-00006C010000}"/>
    <hyperlink ref="O140" r:id="rId366" xr:uid="{00000000-0004-0000-0000-00006D010000}"/>
    <hyperlink ref="N140" r:id="rId367" xr:uid="{00000000-0004-0000-0000-00006E010000}"/>
    <hyperlink ref="P140" r:id="rId368" xr:uid="{00000000-0004-0000-0000-00006F010000}"/>
    <hyperlink ref="M139" r:id="rId369" xr:uid="{00000000-0004-0000-0000-000070010000}"/>
    <hyperlink ref="M141" r:id="rId370" xr:uid="{00000000-0004-0000-0000-000071010000}"/>
    <hyperlink ref="M142" r:id="rId371" xr:uid="{00000000-0004-0000-0000-000072010000}"/>
    <hyperlink ref="N142" r:id="rId372" xr:uid="{00000000-0004-0000-0000-000073010000}"/>
    <hyperlink ref="F142" r:id="rId373" xr:uid="{00000000-0004-0000-0000-000074010000}"/>
    <hyperlink ref="F141" r:id="rId374" xr:uid="{00000000-0004-0000-0000-000075010000}"/>
    <hyperlink ref="H141" r:id="rId375" xr:uid="{00000000-0004-0000-0000-000076010000}"/>
    <hyperlink ref="H142" r:id="rId376" xr:uid="{00000000-0004-0000-0000-000077010000}"/>
    <hyperlink ref="I142" r:id="rId377" xr:uid="{00000000-0004-0000-0000-000078010000}"/>
    <hyperlink ref="F143" r:id="rId378" xr:uid="{00000000-0004-0000-0000-000079010000}"/>
    <hyperlink ref="H143" r:id="rId379" xr:uid="{00000000-0004-0000-0000-00007A010000}"/>
    <hyperlink ref="I143" r:id="rId380" xr:uid="{00000000-0004-0000-0000-00007B010000}"/>
    <hyperlink ref="M143" r:id="rId381" xr:uid="{00000000-0004-0000-0000-00007C010000}"/>
    <hyperlink ref="N143" r:id="rId382" xr:uid="{00000000-0004-0000-0000-00007D010000}"/>
    <hyperlink ref="H145" r:id="rId383" xr:uid="{00000000-0004-0000-0000-00007E010000}"/>
    <hyperlink ref="F145" r:id="rId384" xr:uid="{00000000-0004-0000-0000-00007F010000}"/>
    <hyperlink ref="F144" r:id="rId385" xr:uid="{00000000-0004-0000-0000-000080010000}"/>
    <hyperlink ref="F146" r:id="rId386" xr:uid="{00000000-0004-0000-0000-000081010000}"/>
    <hyperlink ref="F147" r:id="rId387" xr:uid="{00000000-0004-0000-0000-000082010000}"/>
    <hyperlink ref="I146" r:id="rId388" xr:uid="{00000000-0004-0000-0000-000083010000}"/>
    <hyperlink ref="J146" r:id="rId389" xr:uid="{00000000-0004-0000-0000-000084010000}"/>
    <hyperlink ref="H146" r:id="rId390" xr:uid="{00000000-0004-0000-0000-000085010000}"/>
    <hyperlink ref="H147" r:id="rId391" xr:uid="{00000000-0004-0000-0000-000086010000}"/>
    <hyperlink ref="M146" r:id="rId392" xr:uid="{00000000-0004-0000-0000-000087010000}"/>
    <hyperlink ref="N146" r:id="rId393" xr:uid="{00000000-0004-0000-0000-000088010000}"/>
    <hyperlink ref="O146" r:id="rId394" xr:uid="{00000000-0004-0000-0000-000089010000}"/>
    <hyperlink ref="M145" r:id="rId395" xr:uid="{00000000-0004-0000-0000-00008A010000}"/>
    <hyperlink ref="M147" r:id="rId396" xr:uid="{00000000-0004-0000-0000-00008B010000}"/>
    <hyperlink ref="M148" r:id="rId397" xr:uid="{00000000-0004-0000-0000-00008C010000}"/>
    <hyperlink ref="N148" r:id="rId398" xr:uid="{00000000-0004-0000-0000-00008D010000}"/>
    <hyperlink ref="H148" r:id="rId399" xr:uid="{00000000-0004-0000-0000-00008E010000}"/>
    <hyperlink ref="I148" r:id="rId400" xr:uid="{00000000-0004-0000-0000-00008F010000}"/>
    <hyperlink ref="F149" r:id="rId401" xr:uid="{00000000-0004-0000-0000-000090010000}"/>
    <hyperlink ref="M149" r:id="rId402" xr:uid="{00000000-0004-0000-0000-000091010000}"/>
    <hyperlink ref="N149" r:id="rId403" xr:uid="{00000000-0004-0000-0000-000092010000}"/>
    <hyperlink ref="I149" r:id="rId404" xr:uid="{00000000-0004-0000-0000-000093010000}"/>
    <hyperlink ref="H149" r:id="rId405" xr:uid="{00000000-0004-0000-0000-000094010000}"/>
    <hyperlink ref="H150" r:id="rId406" xr:uid="{00000000-0004-0000-0000-000095010000}"/>
    <hyperlink ref="I150" r:id="rId407" xr:uid="{00000000-0004-0000-0000-000096010000}"/>
    <hyperlink ref="F150" r:id="rId408" xr:uid="{00000000-0004-0000-0000-000097010000}"/>
    <hyperlink ref="M150" r:id="rId409" xr:uid="{00000000-0004-0000-0000-000098010000}"/>
    <hyperlink ref="N150" r:id="rId410" xr:uid="{00000000-0004-0000-0000-000099010000}"/>
    <hyperlink ref="F151" r:id="rId411" xr:uid="{00000000-0004-0000-0000-00009A010000}"/>
    <hyperlink ref="M151" r:id="rId412" xr:uid="{00000000-0004-0000-0000-00009B010000}"/>
    <hyperlink ref="F152" r:id="rId413" xr:uid="{00000000-0004-0000-0000-00009C010000}"/>
    <hyperlink ref="H152" r:id="rId414" xr:uid="{00000000-0004-0000-0000-00009D010000}"/>
    <hyperlink ref="H151" r:id="rId415" xr:uid="{00000000-0004-0000-0000-00009E010000}"/>
    <hyperlink ref="M152" r:id="rId416" xr:uid="{00000000-0004-0000-0000-00009F010000}"/>
    <hyperlink ref="F153" r:id="rId417" xr:uid="{00000000-0004-0000-0000-0000A0010000}"/>
    <hyperlink ref="F154:F156" r:id="rId418" display="Motorboat" xr:uid="{00000000-0004-0000-0000-0000A1010000}"/>
    <hyperlink ref="F158" r:id="rId419" display="Trans-Siberian Orchestra" xr:uid="{00000000-0004-0000-0000-0000A2010000}"/>
    <hyperlink ref="H153" r:id="rId420" xr:uid="{00000000-0004-0000-0000-0000A3010000}"/>
    <hyperlink ref="J153" r:id="rId421" xr:uid="{00000000-0004-0000-0000-0000A4010000}"/>
    <hyperlink ref="I153" r:id="rId422" xr:uid="{00000000-0004-0000-0000-0000A5010000}"/>
    <hyperlink ref="M153" r:id="rId423" xr:uid="{00000000-0004-0000-0000-0000A6010000}"/>
    <hyperlink ref="N153" r:id="rId424" xr:uid="{00000000-0004-0000-0000-0000A7010000}"/>
    <hyperlink ref="O153" r:id="rId425" xr:uid="{00000000-0004-0000-0000-0000A8010000}"/>
    <hyperlink ref="P153" r:id="rId426" xr:uid="{00000000-0004-0000-0000-0000A9010000}"/>
    <hyperlink ref="H154" r:id="rId427" xr:uid="{00000000-0004-0000-0000-0000AA010000}"/>
    <hyperlink ref="I154" r:id="rId428" xr:uid="{00000000-0004-0000-0000-0000AB010000}"/>
    <hyperlink ref="M154" r:id="rId429" xr:uid="{00000000-0004-0000-0000-0000AC010000}"/>
    <hyperlink ref="N154" r:id="rId430" xr:uid="{00000000-0004-0000-0000-0000AD010000}"/>
    <hyperlink ref="O154" r:id="rId431" xr:uid="{00000000-0004-0000-0000-0000AE010000}"/>
    <hyperlink ref="P154" r:id="rId432" xr:uid="{00000000-0004-0000-0000-0000AF010000}"/>
    <hyperlink ref="H155" r:id="rId433" xr:uid="{00000000-0004-0000-0000-0000B0010000}"/>
    <hyperlink ref="I155" r:id="rId434" xr:uid="{00000000-0004-0000-0000-0000B1010000}"/>
    <hyperlink ref="M155" r:id="rId435" xr:uid="{00000000-0004-0000-0000-0000B2010000}"/>
    <hyperlink ref="N155" r:id="rId436" xr:uid="{00000000-0004-0000-0000-0000B3010000}"/>
    <hyperlink ref="O155" r:id="rId437" xr:uid="{00000000-0004-0000-0000-0000B4010000}"/>
    <hyperlink ref="H156" r:id="rId438" xr:uid="{00000000-0004-0000-0000-0000B5010000}"/>
    <hyperlink ref="I156" r:id="rId439" xr:uid="{00000000-0004-0000-0000-0000B6010000}"/>
    <hyperlink ref="M156" r:id="rId440" xr:uid="{00000000-0004-0000-0000-0000B7010000}"/>
    <hyperlink ref="N156" r:id="rId441" xr:uid="{00000000-0004-0000-0000-0000B8010000}"/>
    <hyperlink ref="O156" r:id="rId442" xr:uid="{00000000-0004-0000-0000-0000B9010000}"/>
    <hyperlink ref="P156" r:id="rId443" xr:uid="{00000000-0004-0000-0000-0000BA010000}"/>
    <hyperlink ref="M157" r:id="rId444" xr:uid="{00000000-0004-0000-0000-0000BB010000}"/>
    <hyperlink ref="M158" r:id="rId445" xr:uid="{00000000-0004-0000-0000-0000BC010000}"/>
    <hyperlink ref="F160" r:id="rId446" xr:uid="{00000000-0004-0000-0000-0000BD010000}"/>
    <hyperlink ref="F159" r:id="rId447" xr:uid="{00000000-0004-0000-0000-0000BE010000}"/>
    <hyperlink ref="H160" r:id="rId448" xr:uid="{00000000-0004-0000-0000-0000BF010000}"/>
    <hyperlink ref="I160" r:id="rId449" xr:uid="{00000000-0004-0000-0000-0000C0010000}"/>
    <hyperlink ref="J160" r:id="rId450" xr:uid="{00000000-0004-0000-0000-0000C1010000}"/>
    <hyperlink ref="M159" r:id="rId451" xr:uid="{00000000-0004-0000-0000-0000C2010000}"/>
    <hyperlink ref="F161" r:id="rId452" xr:uid="{00000000-0004-0000-0000-0000C3010000}"/>
    <hyperlink ref="M161" r:id="rId453" xr:uid="{00000000-0004-0000-0000-0000C4010000}"/>
    <hyperlink ref="F162" r:id="rId454" xr:uid="{00000000-0004-0000-0000-0000C5010000}"/>
    <hyperlink ref="F163" r:id="rId455" xr:uid="{00000000-0004-0000-0000-0000C6010000}"/>
    <hyperlink ref="H162" r:id="rId456" xr:uid="{00000000-0004-0000-0000-0000C7010000}"/>
    <hyperlink ref="M162" r:id="rId457" xr:uid="{00000000-0004-0000-0000-0000C8010000}"/>
    <hyperlink ref="F164" r:id="rId458" xr:uid="{00000000-0004-0000-0000-0000C9010000}"/>
    <hyperlink ref="M164" r:id="rId459" xr:uid="{00000000-0004-0000-0000-0000CA010000}"/>
    <hyperlink ref="M165" r:id="rId460" xr:uid="{00000000-0004-0000-0000-0000CB010000}"/>
    <hyperlink ref="F165" r:id="rId461" xr:uid="{00000000-0004-0000-0000-0000CC010000}"/>
    <hyperlink ref="H165" r:id="rId462" xr:uid="{00000000-0004-0000-0000-0000CD010000}"/>
    <hyperlink ref="I165" r:id="rId463" xr:uid="{00000000-0004-0000-0000-0000CE010000}"/>
    <hyperlink ref="F166" r:id="rId464" xr:uid="{00000000-0004-0000-0000-0000CF010000}"/>
    <hyperlink ref="H166" r:id="rId465" xr:uid="{00000000-0004-0000-0000-0000D0010000}"/>
    <hyperlink ref="M166" r:id="rId466" xr:uid="{00000000-0004-0000-0000-0000D1010000}"/>
    <hyperlink ref="H167" r:id="rId467" xr:uid="{00000000-0004-0000-0000-0000D2010000}"/>
    <hyperlink ref="M167" r:id="rId468" xr:uid="{00000000-0004-0000-0000-0000D3010000}"/>
    <hyperlink ref="N167" r:id="rId469" xr:uid="{00000000-0004-0000-0000-0000D4010000}"/>
    <hyperlink ref="O167" r:id="rId470" xr:uid="{00000000-0004-0000-0000-0000D5010000}"/>
    <hyperlink ref="F167" r:id="rId471" xr:uid="{00000000-0004-0000-0000-0000D6010000}"/>
    <hyperlink ref="F168" r:id="rId472" xr:uid="{00000000-0004-0000-0000-0000D7010000}"/>
    <hyperlink ref="F169" r:id="rId473" xr:uid="{00000000-0004-0000-0000-0000D8010000}"/>
    <hyperlink ref="H168" r:id="rId474" xr:uid="{00000000-0004-0000-0000-0000D9010000}"/>
    <hyperlink ref="I168" r:id="rId475" xr:uid="{00000000-0004-0000-0000-0000DA010000}"/>
    <hyperlink ref="J168" r:id="rId476" xr:uid="{00000000-0004-0000-0000-0000DB010000}"/>
    <hyperlink ref="M168" r:id="rId477" xr:uid="{00000000-0004-0000-0000-0000DC010000}"/>
    <hyperlink ref="N168" r:id="rId478" xr:uid="{00000000-0004-0000-0000-0000DD010000}"/>
    <hyperlink ref="O168" r:id="rId479" xr:uid="{00000000-0004-0000-0000-0000DE010000}"/>
    <hyperlink ref="H169" r:id="rId480" xr:uid="{00000000-0004-0000-0000-0000DF010000}"/>
    <hyperlink ref="I169" r:id="rId481" xr:uid="{00000000-0004-0000-0000-0000E0010000}"/>
    <hyperlink ref="J169" r:id="rId482" xr:uid="{00000000-0004-0000-0000-0000E1010000}"/>
    <hyperlink ref="K169" r:id="rId483" xr:uid="{00000000-0004-0000-0000-0000E2010000}"/>
    <hyperlink ref="M169" r:id="rId484" xr:uid="{00000000-0004-0000-0000-0000E3010000}"/>
    <hyperlink ref="P169" r:id="rId485" xr:uid="{00000000-0004-0000-0000-0000E4010000}"/>
    <hyperlink ref="N169" r:id="rId486" xr:uid="{00000000-0004-0000-0000-0000E5010000}"/>
    <hyperlink ref="O169" r:id="rId487" xr:uid="{00000000-0004-0000-0000-0000E6010000}"/>
    <hyperlink ref="F170" r:id="rId488" xr:uid="{00000000-0004-0000-0000-0000E7010000}"/>
    <hyperlink ref="M170" r:id="rId489" xr:uid="{00000000-0004-0000-0000-0000E8010000}"/>
    <hyperlink ref="N170" r:id="rId490" xr:uid="{00000000-0004-0000-0000-0000E9010000}"/>
    <hyperlink ref="I170" r:id="rId491" xr:uid="{00000000-0004-0000-0000-0000EA010000}"/>
    <hyperlink ref="H170" r:id="rId492" xr:uid="{00000000-0004-0000-0000-0000EB010000}"/>
    <hyperlink ref="F171" r:id="rId493" xr:uid="{00000000-0004-0000-0000-0000EC010000}"/>
    <hyperlink ref="H171" r:id="rId494" xr:uid="{00000000-0004-0000-0000-0000ED010000}"/>
    <hyperlink ref="M171" r:id="rId495" xr:uid="{00000000-0004-0000-0000-0000EE010000}"/>
    <hyperlink ref="F172" r:id="rId496" xr:uid="{00000000-0004-0000-0000-0000EF010000}"/>
    <hyperlink ref="H172" r:id="rId497" xr:uid="{00000000-0004-0000-0000-0000F0010000}"/>
    <hyperlink ref="M172" r:id="rId498" xr:uid="{00000000-0004-0000-0000-0000F1010000}"/>
    <hyperlink ref="F173" r:id="rId499" xr:uid="{00000000-0004-0000-0000-0000F2010000}"/>
    <hyperlink ref="H173" r:id="rId500" xr:uid="{00000000-0004-0000-0000-0000F3010000}"/>
    <hyperlink ref="I173" r:id="rId501" xr:uid="{00000000-0004-0000-0000-0000F4010000}"/>
    <hyperlink ref="J173" r:id="rId502" xr:uid="{00000000-0004-0000-0000-0000F5010000}"/>
    <hyperlink ref="M173" r:id="rId503" xr:uid="{00000000-0004-0000-0000-0000F6010000}"/>
    <hyperlink ref="N173" r:id="rId504" xr:uid="{00000000-0004-0000-0000-0000F7010000}"/>
    <hyperlink ref="F174" r:id="rId505" xr:uid="{00000000-0004-0000-0000-0000F8010000}"/>
    <hyperlink ref="H174" r:id="rId506" xr:uid="{00000000-0004-0000-0000-0000F9010000}"/>
    <hyperlink ref="I174" r:id="rId507" xr:uid="{00000000-0004-0000-0000-0000FA010000}"/>
    <hyperlink ref="J174" r:id="rId508" xr:uid="{00000000-0004-0000-0000-0000FB010000}"/>
    <hyperlink ref="M174" r:id="rId509" xr:uid="{00000000-0004-0000-0000-0000FC010000}"/>
    <hyperlink ref="N174" r:id="rId510" xr:uid="{00000000-0004-0000-0000-0000FD010000}"/>
    <hyperlink ref="O174" r:id="rId511" xr:uid="{00000000-0004-0000-0000-0000FE010000}"/>
    <hyperlink ref="F175" r:id="rId512" xr:uid="{00000000-0004-0000-0000-0000FF010000}"/>
    <hyperlink ref="H175" r:id="rId513" xr:uid="{00000000-0004-0000-0000-000000020000}"/>
    <hyperlink ref="I175" r:id="rId514" xr:uid="{00000000-0004-0000-0000-000001020000}"/>
    <hyperlink ref="J175" r:id="rId515" xr:uid="{00000000-0004-0000-0000-000002020000}"/>
    <hyperlink ref="M175" r:id="rId516" xr:uid="{00000000-0004-0000-0000-000003020000}"/>
    <hyperlink ref="P175" r:id="rId517" xr:uid="{00000000-0004-0000-0000-000004020000}"/>
    <hyperlink ref="N175" r:id="rId518" xr:uid="{00000000-0004-0000-0000-000005020000}"/>
    <hyperlink ref="O175" r:id="rId519" xr:uid="{00000000-0004-0000-0000-000006020000}"/>
    <hyperlink ref="M176" r:id="rId520" xr:uid="{00000000-0004-0000-0000-000007020000}"/>
    <hyperlink ref="F176" r:id="rId521" xr:uid="{00000000-0004-0000-0000-000008020000}"/>
    <hyperlink ref="F177" r:id="rId522" xr:uid="{00000000-0004-0000-0000-000009020000}"/>
    <hyperlink ref="M177" r:id="rId523" xr:uid="{00000000-0004-0000-0000-00000A020000}"/>
    <hyperlink ref="N177" r:id="rId524" xr:uid="{00000000-0004-0000-0000-00000B020000}"/>
    <hyperlink ref="F178" r:id="rId525" xr:uid="{00000000-0004-0000-0000-00000C020000}"/>
    <hyperlink ref="M178" r:id="rId526" xr:uid="{00000000-0004-0000-0000-00000D020000}"/>
    <hyperlink ref="M179" r:id="rId527" xr:uid="{00000000-0004-0000-0000-00000E020000}"/>
    <hyperlink ref="F179" r:id="rId528" xr:uid="{00000000-0004-0000-0000-00000F020000}"/>
    <hyperlink ref="H179" r:id="rId529" xr:uid="{00000000-0004-0000-0000-000010020000}"/>
    <hyperlink ref="F180" r:id="rId530" xr:uid="{00000000-0004-0000-0000-000011020000}"/>
    <hyperlink ref="M180" r:id="rId531" xr:uid="{00000000-0004-0000-0000-000012020000}"/>
    <hyperlink ref="H180" r:id="rId532" xr:uid="{00000000-0004-0000-0000-000013020000}"/>
    <hyperlink ref="I180" r:id="rId533" xr:uid="{00000000-0004-0000-0000-000014020000}"/>
    <hyperlink ref="J180" r:id="rId534" xr:uid="{00000000-0004-0000-0000-000015020000}"/>
    <hyperlink ref="F181" r:id="rId535" xr:uid="{00000000-0004-0000-0000-000016020000}"/>
    <hyperlink ref="F182" r:id="rId536" xr:uid="{00000000-0004-0000-0000-000017020000}"/>
    <hyperlink ref="F183" r:id="rId537" xr:uid="{00000000-0004-0000-0000-000018020000}"/>
    <hyperlink ref="F184" r:id="rId538" xr:uid="{00000000-0004-0000-0000-000019020000}"/>
    <hyperlink ref="F185" r:id="rId539" xr:uid="{00000000-0004-0000-0000-00001A020000}"/>
    <hyperlink ref="F186" r:id="rId540" xr:uid="{00000000-0004-0000-0000-00001B020000}"/>
    <hyperlink ref="F187" r:id="rId541" xr:uid="{00000000-0004-0000-0000-00001C020000}"/>
    <hyperlink ref="F188" r:id="rId542" xr:uid="{00000000-0004-0000-0000-00001D020000}"/>
    <hyperlink ref="F189" r:id="rId543" xr:uid="{00000000-0004-0000-0000-00001E020000}"/>
    <hyperlink ref="F190" r:id="rId544" xr:uid="{00000000-0004-0000-0000-00001F020000}"/>
    <hyperlink ref="F191" r:id="rId545" xr:uid="{00000000-0004-0000-0000-000020020000}"/>
    <hyperlink ref="H181" r:id="rId546" xr:uid="{00000000-0004-0000-0000-000021020000}"/>
    <hyperlink ref="I182" r:id="rId547" xr:uid="{00000000-0004-0000-0000-000022020000}"/>
    <hyperlink ref="I183" r:id="rId548" xr:uid="{00000000-0004-0000-0000-000023020000}"/>
    <hyperlink ref="H182" r:id="rId549" xr:uid="{00000000-0004-0000-0000-000024020000}"/>
    <hyperlink ref="H183" r:id="rId550" xr:uid="{00000000-0004-0000-0000-000025020000}"/>
    <hyperlink ref="H184" r:id="rId551" xr:uid="{00000000-0004-0000-0000-000026020000}"/>
    <hyperlink ref="I185" r:id="rId552" xr:uid="{00000000-0004-0000-0000-000027020000}"/>
    <hyperlink ref="H185" r:id="rId553" xr:uid="{00000000-0004-0000-0000-000028020000}"/>
    <hyperlink ref="J185" r:id="rId554" xr:uid="{00000000-0004-0000-0000-000029020000}"/>
    <hyperlink ref="H186" r:id="rId555" xr:uid="{00000000-0004-0000-0000-00002A020000}"/>
    <hyperlink ref="H187" r:id="rId556" xr:uid="{00000000-0004-0000-0000-00002B020000}"/>
    <hyperlink ref="H188" r:id="rId557" xr:uid="{00000000-0004-0000-0000-00002C020000}"/>
    <hyperlink ref="I189" r:id="rId558" xr:uid="{00000000-0004-0000-0000-00002D020000}"/>
    <hyperlink ref="H189" r:id="rId559" xr:uid="{00000000-0004-0000-0000-00002E020000}"/>
    <hyperlink ref="I190" r:id="rId560" xr:uid="{00000000-0004-0000-0000-00002F020000}"/>
    <hyperlink ref="H190" r:id="rId561" xr:uid="{00000000-0004-0000-0000-000030020000}"/>
    <hyperlink ref="H191" r:id="rId562" xr:uid="{00000000-0004-0000-0000-000031020000}"/>
    <hyperlink ref="H192" r:id="rId563" xr:uid="{00000000-0004-0000-0000-000032020000}"/>
    <hyperlink ref="M188" r:id="rId564" xr:uid="{00000000-0004-0000-0000-000033020000}"/>
    <hyperlink ref="N182" r:id="rId565" xr:uid="{00000000-0004-0000-0000-000034020000}"/>
    <hyperlink ref="N183" r:id="rId566" xr:uid="{00000000-0004-0000-0000-000035020000}"/>
    <hyperlink ref="M182" r:id="rId567" xr:uid="{00000000-0004-0000-0000-000036020000}"/>
    <hyperlink ref="M183" r:id="rId568" xr:uid="{00000000-0004-0000-0000-000037020000}"/>
    <hyperlink ref="M184" r:id="rId569" xr:uid="{00000000-0004-0000-0000-000038020000}"/>
    <hyperlink ref="M185" r:id="rId570" xr:uid="{00000000-0004-0000-0000-000039020000}"/>
    <hyperlink ref="M186" r:id="rId571" xr:uid="{00000000-0004-0000-0000-00003A020000}"/>
    <hyperlink ref="M192" r:id="rId572" xr:uid="{00000000-0004-0000-0000-00003B020000}"/>
    <hyperlink ref="M187" r:id="rId573" xr:uid="{00000000-0004-0000-0000-00003C020000}"/>
    <hyperlink ref="M189" r:id="rId574" xr:uid="{00000000-0004-0000-0000-00003D020000}"/>
    <hyperlink ref="N189" r:id="rId575" xr:uid="{00000000-0004-0000-0000-00003E020000}"/>
    <hyperlink ref="M181" r:id="rId576" xr:uid="{00000000-0004-0000-0000-00003F020000}"/>
    <hyperlink ref="N185" r:id="rId577" xr:uid="{00000000-0004-0000-0000-000040020000}"/>
    <hyperlink ref="M190" r:id="rId578" xr:uid="{00000000-0004-0000-0000-000041020000}"/>
    <hyperlink ref="M191" r:id="rId579" xr:uid="{00000000-0004-0000-0000-000042020000}"/>
    <hyperlink ref="G252" r:id="rId580" xr:uid="{00000000-0004-0000-0000-000043020000}"/>
    <hyperlink ref="F252" r:id="rId581" xr:uid="{00000000-0004-0000-0000-000044020000}"/>
    <hyperlink ref="F251" r:id="rId582" xr:uid="{00000000-0004-0000-0000-000045020000}"/>
    <hyperlink ref="G250" r:id="rId583" xr:uid="{00000000-0004-0000-0000-000046020000}"/>
    <hyperlink ref="F250" r:id="rId584" xr:uid="{00000000-0004-0000-0000-000047020000}"/>
    <hyperlink ref="F249" r:id="rId585" xr:uid="{00000000-0004-0000-0000-000048020000}"/>
    <hyperlink ref="G248" r:id="rId586" xr:uid="{00000000-0004-0000-0000-000049020000}"/>
    <hyperlink ref="F248" r:id="rId587" xr:uid="{00000000-0004-0000-0000-00004A020000}"/>
    <hyperlink ref="G247" r:id="rId588" xr:uid="{00000000-0004-0000-0000-00004B020000}"/>
    <hyperlink ref="F246" r:id="rId589" xr:uid="{00000000-0004-0000-0000-00004C020000}"/>
    <hyperlink ref="G245" r:id="rId590" xr:uid="{00000000-0004-0000-0000-00004D020000}"/>
    <hyperlink ref="F245" r:id="rId591" xr:uid="{00000000-0004-0000-0000-00004E020000}"/>
    <hyperlink ref="F244" r:id="rId592" xr:uid="{00000000-0004-0000-0000-00004F020000}"/>
    <hyperlink ref="G243" r:id="rId593" xr:uid="{00000000-0004-0000-0000-000050020000}"/>
    <hyperlink ref="F243" r:id="rId594" xr:uid="{00000000-0004-0000-0000-000051020000}"/>
    <hyperlink ref="G242" r:id="rId595" xr:uid="{00000000-0004-0000-0000-000052020000}"/>
    <hyperlink ref="F242" r:id="rId596" xr:uid="{00000000-0004-0000-0000-000053020000}"/>
    <hyperlink ref="G241" r:id="rId597" xr:uid="{00000000-0004-0000-0000-000054020000}"/>
    <hyperlink ref="F241" r:id="rId598" xr:uid="{00000000-0004-0000-0000-000055020000}"/>
    <hyperlink ref="F240" r:id="rId599" xr:uid="{00000000-0004-0000-0000-000056020000}"/>
    <hyperlink ref="F235" r:id="rId600" xr:uid="{00000000-0004-0000-0000-000057020000}"/>
    <hyperlink ref="G235" r:id="rId601" xr:uid="{00000000-0004-0000-0000-000058020000}"/>
    <hyperlink ref="F236" r:id="rId602" xr:uid="{00000000-0004-0000-0000-000059020000}"/>
    <hyperlink ref="F237" r:id="rId603" xr:uid="{00000000-0004-0000-0000-00005A020000}"/>
    <hyperlink ref="F238" r:id="rId604" xr:uid="{00000000-0004-0000-0000-00005B020000}"/>
    <hyperlink ref="F239" r:id="rId605" xr:uid="{00000000-0004-0000-0000-00005C020000}"/>
    <hyperlink ref="G236" r:id="rId606" xr:uid="{00000000-0004-0000-0000-00005D020000}"/>
    <hyperlink ref="G237" r:id="rId607" xr:uid="{00000000-0004-0000-0000-00005E020000}"/>
    <hyperlink ref="G238" r:id="rId608" xr:uid="{00000000-0004-0000-0000-00005F020000}"/>
    <hyperlink ref="G239" r:id="rId609" xr:uid="{00000000-0004-0000-0000-000060020000}"/>
    <hyperlink ref="G234" r:id="rId610" xr:uid="{00000000-0004-0000-0000-000061020000}"/>
    <hyperlink ref="F234" r:id="rId611" xr:uid="{00000000-0004-0000-0000-000062020000}"/>
    <hyperlink ref="F233" r:id="rId612" xr:uid="{00000000-0004-0000-0000-000063020000}"/>
    <hyperlink ref="G232" r:id="rId613" xr:uid="{00000000-0004-0000-0000-000064020000}"/>
    <hyperlink ref="F232" r:id="rId614" xr:uid="{00000000-0004-0000-0000-000065020000}"/>
    <hyperlink ref="G230" r:id="rId615" xr:uid="{00000000-0004-0000-0000-000066020000}"/>
    <hyperlink ref="F230" r:id="rId616" xr:uid="{00000000-0004-0000-0000-000067020000}"/>
    <hyperlink ref="G229" r:id="rId617" xr:uid="{00000000-0004-0000-0000-000068020000}"/>
    <hyperlink ref="F229" r:id="rId618" xr:uid="{00000000-0004-0000-0000-000069020000}"/>
    <hyperlink ref="G228" r:id="rId619" xr:uid="{00000000-0004-0000-0000-00006A020000}"/>
    <hyperlink ref="F228" r:id="rId620" xr:uid="{00000000-0004-0000-0000-00006B020000}"/>
    <hyperlink ref="F227" r:id="rId621" xr:uid="{00000000-0004-0000-0000-00006C020000}"/>
    <hyperlink ref="G226" r:id="rId622" xr:uid="{00000000-0004-0000-0000-00006D020000}"/>
    <hyperlink ref="F226" r:id="rId623" xr:uid="{00000000-0004-0000-0000-00006E020000}"/>
    <hyperlink ref="G225" r:id="rId624" xr:uid="{00000000-0004-0000-0000-00006F020000}"/>
    <hyperlink ref="F225" r:id="rId625" xr:uid="{00000000-0004-0000-0000-000070020000}"/>
    <hyperlink ref="G224" r:id="rId626" xr:uid="{00000000-0004-0000-0000-000071020000}"/>
    <hyperlink ref="F224" r:id="rId627" xr:uid="{00000000-0004-0000-0000-000072020000}"/>
    <hyperlink ref="G223" r:id="rId628" xr:uid="{00000000-0004-0000-0000-000073020000}"/>
    <hyperlink ref="F216" r:id="rId629" xr:uid="{00000000-0004-0000-0000-000074020000}"/>
    <hyperlink ref="G216" r:id="rId630" xr:uid="{00000000-0004-0000-0000-000075020000}"/>
    <hyperlink ref="F217" r:id="rId631" xr:uid="{00000000-0004-0000-0000-000076020000}"/>
    <hyperlink ref="F218" r:id="rId632" xr:uid="{00000000-0004-0000-0000-000077020000}"/>
    <hyperlink ref="F219" r:id="rId633" xr:uid="{00000000-0004-0000-0000-000078020000}"/>
    <hyperlink ref="F220" r:id="rId634" xr:uid="{00000000-0004-0000-0000-000079020000}"/>
    <hyperlink ref="G217" r:id="rId635" xr:uid="{00000000-0004-0000-0000-00007A020000}"/>
    <hyperlink ref="G218" r:id="rId636" xr:uid="{00000000-0004-0000-0000-00007B020000}"/>
    <hyperlink ref="G219" r:id="rId637" xr:uid="{00000000-0004-0000-0000-00007C020000}"/>
    <hyperlink ref="G220" r:id="rId638" xr:uid="{00000000-0004-0000-0000-00007D020000}"/>
    <hyperlink ref="F215" r:id="rId639" xr:uid="{00000000-0004-0000-0000-00007E020000}"/>
    <hyperlink ref="F214" r:id="rId640" xr:uid="{00000000-0004-0000-0000-00007F020000}"/>
    <hyperlink ref="F213" r:id="rId641" xr:uid="{00000000-0004-0000-0000-000080020000}"/>
    <hyperlink ref="F212" r:id="rId642" xr:uid="{00000000-0004-0000-0000-000081020000}"/>
    <hyperlink ref="G211" r:id="rId643" xr:uid="{00000000-0004-0000-0000-000082020000}"/>
    <hyperlink ref="F211" r:id="rId644" xr:uid="{00000000-0004-0000-0000-000083020000}"/>
    <hyperlink ref="G210" r:id="rId645" xr:uid="{00000000-0004-0000-0000-000084020000}"/>
    <hyperlink ref="F210" r:id="rId646" xr:uid="{00000000-0004-0000-0000-000085020000}"/>
    <hyperlink ref="F209" r:id="rId647" xr:uid="{00000000-0004-0000-0000-000086020000}"/>
    <hyperlink ref="F208" r:id="rId648" xr:uid="{00000000-0004-0000-0000-000087020000}"/>
    <hyperlink ref="G207" r:id="rId649" xr:uid="{00000000-0004-0000-0000-000088020000}"/>
    <hyperlink ref="F207" r:id="rId650" xr:uid="{00000000-0004-0000-0000-000089020000}"/>
    <hyperlink ref="G206" r:id="rId651" xr:uid="{00000000-0004-0000-0000-00008A020000}"/>
    <hyperlink ref="F206" r:id="rId652" xr:uid="{00000000-0004-0000-0000-00008B020000}"/>
    <hyperlink ref="F205" r:id="rId653" xr:uid="{00000000-0004-0000-0000-00008C020000}"/>
    <hyperlink ref="G204" r:id="rId654" xr:uid="{00000000-0004-0000-0000-00008D020000}"/>
    <hyperlink ref="F204" r:id="rId655" xr:uid="{00000000-0004-0000-0000-00008E020000}"/>
    <hyperlink ref="G203" r:id="rId656" xr:uid="{00000000-0004-0000-0000-00008F020000}"/>
    <hyperlink ref="F203" r:id="rId657" xr:uid="{00000000-0004-0000-0000-000090020000}"/>
    <hyperlink ref="F202" r:id="rId658" xr:uid="{00000000-0004-0000-0000-000091020000}"/>
    <hyperlink ref="F201" r:id="rId659" xr:uid="{00000000-0004-0000-0000-000092020000}"/>
    <hyperlink ref="G196" r:id="rId660" xr:uid="{00000000-0004-0000-0000-000093020000}"/>
    <hyperlink ref="F196" r:id="rId661" xr:uid="{00000000-0004-0000-0000-000094020000}"/>
    <hyperlink ref="G197" r:id="rId662" xr:uid="{00000000-0004-0000-0000-000095020000}"/>
    <hyperlink ref="G198" r:id="rId663" xr:uid="{00000000-0004-0000-0000-000096020000}"/>
    <hyperlink ref="G199" r:id="rId664" xr:uid="{00000000-0004-0000-0000-000097020000}"/>
    <hyperlink ref="G200" r:id="rId665" xr:uid="{00000000-0004-0000-0000-000098020000}"/>
    <hyperlink ref="F197" r:id="rId666" xr:uid="{00000000-0004-0000-0000-000099020000}"/>
    <hyperlink ref="F198" r:id="rId667" xr:uid="{00000000-0004-0000-0000-00009A020000}"/>
    <hyperlink ref="F199" r:id="rId668" xr:uid="{00000000-0004-0000-0000-00009B020000}"/>
    <hyperlink ref="F200" r:id="rId669" xr:uid="{00000000-0004-0000-0000-00009C020000}"/>
    <hyperlink ref="G195" r:id="rId670" xr:uid="{00000000-0004-0000-0000-00009D020000}"/>
    <hyperlink ref="F195" r:id="rId671" xr:uid="{00000000-0004-0000-0000-00009E020000}"/>
    <hyperlink ref="F194" r:id="rId672" xr:uid="{00000000-0004-0000-0000-00009F020000}"/>
    <hyperlink ref="F193" r:id="rId673" xr:uid="{00000000-0004-0000-0000-0000A0020000}"/>
    <hyperlink ref="H235" r:id="rId674" xr:uid="{00000000-0004-0000-0000-0000A1020000}"/>
    <hyperlink ref="H236:H239" r:id="rId675" display="root directory" xr:uid="{00000000-0004-0000-0000-0000A2020000}"/>
    <hyperlink ref="H216:H220" r:id="rId676" display="root directory" xr:uid="{00000000-0004-0000-0000-0000A3020000}"/>
    <hyperlink ref="H196:H200" r:id="rId677" display="root directory" xr:uid="{00000000-0004-0000-0000-0000A4020000}"/>
    <hyperlink ref="H252" r:id="rId678" xr:uid="{00000000-0004-0000-0000-0000A5020000}"/>
    <hyperlink ref="I251" r:id="rId679" xr:uid="{00000000-0004-0000-0000-0000A6020000}"/>
    <hyperlink ref="H251" r:id="rId680" xr:uid="{00000000-0004-0000-0000-0000A7020000}"/>
    <hyperlink ref="I250" r:id="rId681" xr:uid="{00000000-0004-0000-0000-0000A8020000}"/>
    <hyperlink ref="H249" r:id="rId682" xr:uid="{00000000-0004-0000-0000-0000A9020000}"/>
    <hyperlink ref="H248" r:id="rId683" xr:uid="{00000000-0004-0000-0000-0000AA020000}"/>
    <hyperlink ref="I248" r:id="rId684" xr:uid="{00000000-0004-0000-0000-0000AB020000}"/>
    <hyperlink ref="J247" r:id="rId685" xr:uid="{00000000-0004-0000-0000-0000AC020000}"/>
    <hyperlink ref="I247" r:id="rId686" xr:uid="{00000000-0004-0000-0000-0000AD020000}"/>
    <hyperlink ref="H247" r:id="rId687" xr:uid="{00000000-0004-0000-0000-0000AE020000}"/>
    <hyperlink ref="H245" r:id="rId688" xr:uid="{00000000-0004-0000-0000-0000AF020000}"/>
    <hyperlink ref="H244" r:id="rId689" xr:uid="{00000000-0004-0000-0000-0000B0020000}"/>
    <hyperlink ref="H243" r:id="rId690" xr:uid="{00000000-0004-0000-0000-0000B1020000}"/>
    <hyperlink ref="H242" r:id="rId691" xr:uid="{00000000-0004-0000-0000-0000B2020000}"/>
    <hyperlink ref="H241" r:id="rId692" xr:uid="{00000000-0004-0000-0000-0000B3020000}"/>
    <hyperlink ref="H240" r:id="rId693" xr:uid="{00000000-0004-0000-0000-0000B4020000}"/>
    <hyperlink ref="H234" r:id="rId694" xr:uid="{00000000-0004-0000-0000-0000B5020000}"/>
    <hyperlink ref="H232" r:id="rId695" xr:uid="{00000000-0004-0000-0000-0000B6020000}"/>
    <hyperlink ref="H231" r:id="rId696" xr:uid="{00000000-0004-0000-0000-0000B7020000}"/>
    <hyperlink ref="I231" r:id="rId697" xr:uid="{00000000-0004-0000-0000-0000B8020000}"/>
    <hyperlink ref="H230" r:id="rId698" xr:uid="{00000000-0004-0000-0000-0000B9020000}"/>
    <hyperlink ref="I230" r:id="rId699" xr:uid="{00000000-0004-0000-0000-0000BA020000}"/>
    <hyperlink ref="I229" r:id="rId700" xr:uid="{00000000-0004-0000-0000-0000BB020000}"/>
    <hyperlink ref="H229" r:id="rId701" xr:uid="{00000000-0004-0000-0000-0000BC020000}"/>
    <hyperlink ref="J229" r:id="rId702" xr:uid="{00000000-0004-0000-0000-0000BD020000}"/>
    <hyperlink ref="K229" r:id="rId703" xr:uid="{00000000-0004-0000-0000-0000BE020000}"/>
    <hyperlink ref="H228" r:id="rId704" xr:uid="{00000000-0004-0000-0000-0000BF020000}"/>
    <hyperlink ref="H227" r:id="rId705" xr:uid="{00000000-0004-0000-0000-0000C0020000}"/>
    <hyperlink ref="I226" r:id="rId706" xr:uid="{00000000-0004-0000-0000-0000C1020000}"/>
    <hyperlink ref="H226" r:id="rId707" xr:uid="{00000000-0004-0000-0000-0000C2020000}"/>
    <hyperlink ref="H214" r:id="rId708" xr:uid="{00000000-0004-0000-0000-0000C3020000}"/>
    <hyperlink ref="H224" r:id="rId709" xr:uid="{00000000-0004-0000-0000-0000C4020000}"/>
    <hyperlink ref="I224" r:id="rId710" xr:uid="{00000000-0004-0000-0000-0000C5020000}"/>
    <hyperlink ref="K224" r:id="rId711" xr:uid="{00000000-0004-0000-0000-0000C6020000}"/>
    <hyperlink ref="J224" r:id="rId712" xr:uid="{00000000-0004-0000-0000-0000C7020000}"/>
    <hyperlink ref="H223" r:id="rId713" xr:uid="{00000000-0004-0000-0000-0000C8020000}"/>
    <hyperlink ref="H212" r:id="rId714" xr:uid="{00000000-0004-0000-0000-0000C9020000}"/>
    <hyperlink ref="I212" r:id="rId715" xr:uid="{00000000-0004-0000-0000-0000CA020000}"/>
    <hyperlink ref="K210" r:id="rId716" xr:uid="{00000000-0004-0000-0000-0000CB020000}"/>
    <hyperlink ref="H210" r:id="rId717" xr:uid="{00000000-0004-0000-0000-0000CC020000}"/>
    <hyperlink ref="I210" r:id="rId718" xr:uid="{00000000-0004-0000-0000-0000CD020000}"/>
    <hyperlink ref="J210" r:id="rId719" xr:uid="{00000000-0004-0000-0000-0000CE020000}"/>
    <hyperlink ref="I209" r:id="rId720" xr:uid="{00000000-0004-0000-0000-0000CF020000}"/>
    <hyperlink ref="H209" r:id="rId721" xr:uid="{00000000-0004-0000-0000-0000D0020000}"/>
    <hyperlink ref="J206" r:id="rId722" xr:uid="{00000000-0004-0000-0000-0000D1020000}"/>
    <hyperlink ref="H206" r:id="rId723" xr:uid="{00000000-0004-0000-0000-0000D2020000}"/>
    <hyperlink ref="I206" r:id="rId724" display="Joan Jett &amp; the Blackhearts" xr:uid="{00000000-0004-0000-0000-0000D3020000}"/>
    <hyperlink ref="L205" r:id="rId725" xr:uid="{00000000-0004-0000-0000-0000D4020000}"/>
    <hyperlink ref="H205" r:id="rId726" xr:uid="{00000000-0004-0000-0000-0000D5020000}"/>
    <hyperlink ref="I205" r:id="rId727" xr:uid="{00000000-0004-0000-0000-0000D6020000}"/>
    <hyperlink ref="K205" r:id="rId728" xr:uid="{00000000-0004-0000-0000-0000D7020000}"/>
    <hyperlink ref="J205" r:id="rId729" xr:uid="{00000000-0004-0000-0000-0000D8020000}"/>
    <hyperlink ref="L204" r:id="rId730" xr:uid="{00000000-0004-0000-0000-0000D9020000}"/>
    <hyperlink ref="H204" r:id="rId731" xr:uid="{00000000-0004-0000-0000-0000DA020000}"/>
    <hyperlink ref="I204" r:id="rId732" xr:uid="{00000000-0004-0000-0000-0000DB020000}"/>
    <hyperlink ref="K204" r:id="rId733" xr:uid="{00000000-0004-0000-0000-0000DC020000}"/>
    <hyperlink ref="J204" r:id="rId734" xr:uid="{00000000-0004-0000-0000-0000DD020000}"/>
    <hyperlink ref="H202" r:id="rId735" xr:uid="{00000000-0004-0000-0000-0000DE020000}"/>
    <hyperlink ref="H201" r:id="rId736" xr:uid="{00000000-0004-0000-0000-0000DF020000}"/>
    <hyperlink ref="I193" r:id="rId737" xr:uid="{00000000-0004-0000-0000-0000E0020000}"/>
    <hyperlink ref="H195" r:id="rId738" xr:uid="{00000000-0004-0000-0000-0000E1020000}"/>
    <hyperlink ref="J195" r:id="rId739" xr:uid="{00000000-0004-0000-0000-0000E2020000}"/>
    <hyperlink ref="I195" r:id="rId740" xr:uid="{00000000-0004-0000-0000-0000E3020000}"/>
    <hyperlink ref="H194" r:id="rId741" xr:uid="{00000000-0004-0000-0000-0000E4020000}"/>
    <hyperlink ref="H253" r:id="rId742" xr:uid="{00000000-0004-0000-0000-0000E5020000}"/>
    <hyperlink ref="F253" r:id="rId743" xr:uid="{00000000-0004-0000-0000-0000E6020000}"/>
    <hyperlink ref="Q106" r:id="rId744" xr:uid="{00000000-0004-0000-0000-0000E7020000}"/>
    <hyperlink ref="R106" r:id="rId745" xr:uid="{00000000-0004-0000-0000-0000E8020000}"/>
    <hyperlink ref="Q118" r:id="rId746" xr:uid="{00000000-0004-0000-0000-0000E9020000}"/>
    <hyperlink ref="R118" r:id="rId747" xr:uid="{00000000-0004-0000-0000-0000EA020000}"/>
    <hyperlink ref="Q119" r:id="rId748" xr:uid="{00000000-0004-0000-0000-0000EB020000}"/>
    <hyperlink ref="R119" r:id="rId749" xr:uid="{00000000-0004-0000-0000-0000EC020000}"/>
    <hyperlink ref="Q140" r:id="rId750" xr:uid="{00000000-0004-0000-0000-0000ED020000}"/>
    <hyperlink ref="R140" r:id="rId751" xr:uid="{00000000-0004-0000-0000-0000EE020000}"/>
    <hyperlink ref="Q153" r:id="rId752" xr:uid="{00000000-0004-0000-0000-0000EF020000}"/>
    <hyperlink ref="R153" r:id="rId753" xr:uid="{00000000-0004-0000-0000-0000F0020000}"/>
    <hyperlink ref="Q154" r:id="rId754" xr:uid="{00000000-0004-0000-0000-0000F1020000}"/>
    <hyperlink ref="R154" r:id="rId755" xr:uid="{00000000-0004-0000-0000-0000F2020000}"/>
    <hyperlink ref="Q156" r:id="rId756" xr:uid="{00000000-0004-0000-0000-0000F3020000}"/>
    <hyperlink ref="R156" r:id="rId757" xr:uid="{00000000-0004-0000-0000-0000F4020000}"/>
    <hyperlink ref="Q169" r:id="rId758" xr:uid="{00000000-0004-0000-0000-0000F5020000}"/>
    <hyperlink ref="R169" r:id="rId759" xr:uid="{00000000-0004-0000-0000-0000F6020000}"/>
    <hyperlink ref="Q175" r:id="rId760" xr:uid="{00000000-0004-0000-0000-0000F7020000}"/>
    <hyperlink ref="R175" r:id="rId761" xr:uid="{00000000-0004-0000-0000-0000F8020000}"/>
    <hyperlink ref="M235" r:id="rId762" xr:uid="{00000000-0004-0000-0000-0000F9020000}"/>
    <hyperlink ref="M236:M239" r:id="rId763" display="root directory" xr:uid="{00000000-0004-0000-0000-0000FA020000}"/>
    <hyperlink ref="M216:M220" r:id="rId764" display="root directory" xr:uid="{00000000-0004-0000-0000-0000FB020000}"/>
    <hyperlink ref="M196:M200" r:id="rId765" display="root directory" xr:uid="{00000000-0004-0000-0000-0000FC020000}"/>
    <hyperlink ref="M204" r:id="rId766" xr:uid="{00000000-0004-0000-0000-0000FD020000}"/>
    <hyperlink ref="M210" r:id="rId767" xr:uid="{00000000-0004-0000-0000-0000FE020000}"/>
    <hyperlink ref="M224" r:id="rId768" xr:uid="{00000000-0004-0000-0000-0000FF020000}"/>
    <hyperlink ref="O224" r:id="rId769" xr:uid="{00000000-0004-0000-0000-000000030000}"/>
    <hyperlink ref="M195" r:id="rId770" xr:uid="{00000000-0004-0000-0000-000001030000}"/>
    <hyperlink ref="O210" r:id="rId771" xr:uid="{00000000-0004-0000-0000-000002030000}"/>
    <hyperlink ref="N204" r:id="rId772" xr:uid="{00000000-0004-0000-0000-000003030000}"/>
    <hyperlink ref="N210" r:id="rId773" xr:uid="{00000000-0004-0000-0000-000004030000}"/>
    <hyperlink ref="N224" r:id="rId774" xr:uid="{00000000-0004-0000-0000-000005030000}"/>
    <hyperlink ref="O204" r:id="rId775" xr:uid="{00000000-0004-0000-0000-000006030000}"/>
    <hyperlink ref="P210" r:id="rId776" xr:uid="{00000000-0004-0000-0000-000007030000}"/>
    <hyperlink ref="P204" r:id="rId777" xr:uid="{00000000-0004-0000-0000-000008030000}"/>
    <hyperlink ref="P229" r:id="rId778" xr:uid="{00000000-0004-0000-0000-000009030000}"/>
    <hyperlink ref="N248" r:id="rId779" xr:uid="{00000000-0004-0000-0000-00000A030000}"/>
    <hyperlink ref="N232" r:id="rId780" xr:uid="{00000000-0004-0000-0000-00000B030000}"/>
    <hyperlink ref="M232" r:id="rId781" xr:uid="{00000000-0004-0000-0000-00000C030000}"/>
    <hyperlink ref="P224" r:id="rId782" xr:uid="{00000000-0004-0000-0000-00000D030000}"/>
    <hyperlink ref="M226" r:id="rId783" xr:uid="{00000000-0004-0000-0000-00000E030000}"/>
    <hyperlink ref="N230" r:id="rId784" xr:uid="{00000000-0004-0000-0000-00000F030000}"/>
    <hyperlink ref="P232" r:id="rId785" xr:uid="{00000000-0004-0000-0000-000010030000}"/>
    <hyperlink ref="M250" r:id="rId786" xr:uid="{00000000-0004-0000-0000-000011030000}"/>
    <hyperlink ref="M247" r:id="rId787" xr:uid="{00000000-0004-0000-0000-000012030000}"/>
    <hyperlink ref="M227" r:id="rId788" xr:uid="{00000000-0004-0000-0000-000013030000}"/>
    <hyperlink ref="P247" r:id="rId789" xr:uid="{00000000-0004-0000-0000-000014030000}"/>
    <hyperlink ref="O195" r:id="rId790" xr:uid="{00000000-0004-0000-0000-000015030000}"/>
    <hyperlink ref="M249" r:id="rId791" xr:uid="{00000000-0004-0000-0000-000016030000}"/>
    <hyperlink ref="O229" r:id="rId792" xr:uid="{00000000-0004-0000-0000-000017030000}"/>
    <hyperlink ref="M223" r:id="rId793" xr:uid="{00000000-0004-0000-0000-000018030000}"/>
    <hyperlink ref="O234" r:id="rId794" xr:uid="{00000000-0004-0000-0000-000019030000}"/>
    <hyperlink ref="N225" r:id="rId795" xr:uid="{00000000-0004-0000-0000-00001A030000}"/>
    <hyperlink ref="N226" r:id="rId796" xr:uid="{00000000-0004-0000-0000-00001B030000}"/>
    <hyperlink ref="M242" r:id="rId797" xr:uid="{00000000-0004-0000-0000-00001C030000}"/>
    <hyperlink ref="M202" r:id="rId798" xr:uid="{00000000-0004-0000-0000-00001D030000}"/>
    <hyperlink ref="M245" r:id="rId799" xr:uid="{00000000-0004-0000-0000-00001E030000}"/>
    <hyperlink ref="M208" r:id="rId800" xr:uid="{00000000-0004-0000-0000-00001F030000}"/>
    <hyperlink ref="M209" r:id="rId801" xr:uid="{00000000-0004-0000-0000-000020030000}"/>
    <hyperlink ref="N246" r:id="rId802" xr:uid="{00000000-0004-0000-0000-000021030000}"/>
    <hyperlink ref="M203" r:id="rId803" xr:uid="{00000000-0004-0000-0000-000022030000}"/>
    <hyperlink ref="M251" r:id="rId804" xr:uid="{00000000-0004-0000-0000-000023030000}"/>
    <hyperlink ref="N250" r:id="rId805" xr:uid="{00000000-0004-0000-0000-000024030000}"/>
    <hyperlink ref="N245" r:id="rId806" xr:uid="{00000000-0004-0000-0000-000025030000}"/>
    <hyperlink ref="N252" r:id="rId807" xr:uid="{00000000-0004-0000-0000-000026030000}"/>
    <hyperlink ref="M244" r:id="rId808" xr:uid="{00000000-0004-0000-0000-000027030000}"/>
    <hyperlink ref="N229" r:id="rId809" xr:uid="{00000000-0004-0000-0000-000028030000}"/>
    <hyperlink ref="Q247" r:id="rId810" xr:uid="{00000000-0004-0000-0000-000029030000}"/>
    <hyperlink ref="M230" r:id="rId811" xr:uid="{00000000-0004-0000-0000-00002A030000}"/>
    <hyperlink ref="N206" r:id="rId812" xr:uid="{00000000-0004-0000-0000-00002B030000}"/>
    <hyperlink ref="M228" r:id="rId813" xr:uid="{00000000-0004-0000-0000-00002C030000}"/>
    <hyperlink ref="M206" r:id="rId814" xr:uid="{00000000-0004-0000-0000-00002D030000}"/>
    <hyperlink ref="P225" r:id="rId815" xr:uid="{00000000-0004-0000-0000-00002E030000}"/>
    <hyperlink ref="M229" r:id="rId816" xr:uid="{00000000-0004-0000-0000-00002F030000}"/>
    <hyperlink ref="M212" r:id="rId817" xr:uid="{00000000-0004-0000-0000-000030030000}"/>
    <hyperlink ref="M252" r:id="rId818" xr:uid="{00000000-0004-0000-0000-000031030000}"/>
    <hyperlink ref="O225" r:id="rId819" xr:uid="{00000000-0004-0000-0000-000032030000}"/>
    <hyperlink ref="M240" r:id="rId820" xr:uid="{00000000-0004-0000-0000-000033030000}"/>
    <hyperlink ref="M243" r:id="rId821" xr:uid="{00000000-0004-0000-0000-000034030000}"/>
    <hyperlink ref="N241" r:id="rId822" xr:uid="{00000000-0004-0000-0000-000035030000}"/>
    <hyperlink ref="O232" r:id="rId823" xr:uid="{00000000-0004-0000-0000-000036030000}"/>
    <hyperlink ref="O248" r:id="rId824" xr:uid="{00000000-0004-0000-0000-000037030000}"/>
    <hyperlink ref="M248" r:id="rId825" xr:uid="{00000000-0004-0000-0000-000038030000}"/>
    <hyperlink ref="O246" r:id="rId826" xr:uid="{00000000-0004-0000-0000-000039030000}"/>
    <hyperlink ref="M201" r:id="rId827" xr:uid="{00000000-0004-0000-0000-00003A030000}"/>
    <hyperlink ref="N251" r:id="rId828" xr:uid="{00000000-0004-0000-0000-00003B030000}"/>
    <hyperlink ref="M241" r:id="rId829" xr:uid="{00000000-0004-0000-0000-00003C030000}"/>
    <hyperlink ref="R247" r:id="rId830" xr:uid="{00000000-0004-0000-0000-00003D030000}"/>
    <hyperlink ref="M225" r:id="rId831" xr:uid="{00000000-0004-0000-0000-00003E030000}"/>
    <hyperlink ref="M207" r:id="rId832" xr:uid="{00000000-0004-0000-0000-00003F030000}"/>
    <hyperlink ref="M246" r:id="rId833" xr:uid="{00000000-0004-0000-0000-000040030000}"/>
    <hyperlink ref="M222" r:id="rId834" xr:uid="{00000000-0004-0000-0000-000041030000}"/>
    <hyperlink ref="O247" r:id="rId835" xr:uid="{00000000-0004-0000-0000-000042030000}"/>
    <hyperlink ref="N247" r:id="rId836" xr:uid="{00000000-0004-0000-0000-000043030000}"/>
    <hyperlink ref="M214" r:id="rId837" xr:uid="{00000000-0004-0000-0000-000044030000}"/>
    <hyperlink ref="M211" r:id="rId838" xr:uid="{00000000-0004-0000-0000-000045030000}"/>
    <hyperlink ref="M234" r:id="rId839" xr:uid="{00000000-0004-0000-0000-000046030000}"/>
    <hyperlink ref="N212" r:id="rId840" xr:uid="{00000000-0004-0000-0000-000047030000}"/>
    <hyperlink ref="N201" r:id="rId841" xr:uid="{00000000-0004-0000-0000-000048030000}"/>
    <hyperlink ref="N195" r:id="rId842" xr:uid="{00000000-0004-0000-0000-000049030000}"/>
    <hyperlink ref="N194" r:id="rId843" xr:uid="{00000000-0004-0000-0000-00004A030000}"/>
    <hyperlink ref="M193" r:id="rId844" xr:uid="{00000000-0004-0000-0000-00004B030000}"/>
    <hyperlink ref="N193" r:id="rId845" xr:uid="{00000000-0004-0000-0000-00004C030000}"/>
    <hyperlink ref="O207" r:id="rId846" xr:uid="{00000000-0004-0000-0000-00004D030000}"/>
    <hyperlink ref="M233" r:id="rId847" xr:uid="{00000000-0004-0000-0000-00004E030000}"/>
    <hyperlink ref="M213" r:id="rId848" xr:uid="{00000000-0004-0000-0000-00004F030000}"/>
    <hyperlink ref="M231" r:id="rId849" xr:uid="{00000000-0004-0000-0000-000050030000}"/>
    <hyperlink ref="N234" r:id="rId850" xr:uid="{00000000-0004-0000-0000-000051030000}"/>
    <hyperlink ref="N231" r:id="rId851" xr:uid="{00000000-0004-0000-0000-000052030000}"/>
    <hyperlink ref="M221" r:id="rId852" xr:uid="{00000000-0004-0000-0000-000053030000}"/>
    <hyperlink ref="N228" r:id="rId853" xr:uid="{00000000-0004-0000-0000-000054030000}"/>
    <hyperlink ref="M194" r:id="rId854" xr:uid="{00000000-0004-0000-0000-000055030000}"/>
    <hyperlink ref="N207" r:id="rId855" xr:uid="{00000000-0004-0000-0000-000056030000}"/>
    <hyperlink ref="N209" r:id="rId856" xr:uid="{00000000-0004-0000-0000-000057030000}"/>
    <hyperlink ref="M144" r:id="rId857" xr:uid="{00000000-0004-0000-0000-000058030000}"/>
    <hyperlink ref="F5" r:id="rId858" xr:uid="{00000000-0004-0000-0000-000059030000}"/>
    <hyperlink ref="H4" r:id="rId859" xr:uid="{00000000-0004-0000-0000-00005A030000}"/>
    <hyperlink ref="H6" r:id="rId860" xr:uid="{00000000-0004-0000-0000-00005B030000}"/>
    <hyperlink ref="I6" r:id="rId861" xr:uid="{00000000-0004-0000-0000-00005C030000}"/>
    <hyperlink ref="H8:I8" r:id="rId862" display="Mötley Crüe" xr:uid="{00000000-0004-0000-0000-00005D030000}"/>
    <hyperlink ref="H8" r:id="rId863" xr:uid="{00000000-0004-0000-0000-00005E030000}"/>
    <hyperlink ref="H12" r:id="rId864" xr:uid="{00000000-0004-0000-0000-00005F030000}"/>
    <hyperlink ref="H203" r:id="rId865" xr:uid="{00000000-0004-0000-0000-000060030000}"/>
    <hyperlink ref="H81" r:id="rId866" xr:uid="{00000000-0004-0000-0000-000061030000}"/>
    <hyperlink ref="H215" r:id="rId867" xr:uid="{00000000-0004-0000-0000-000062030000}"/>
    <hyperlink ref="H221" r:id="rId868" xr:uid="{00000000-0004-0000-0000-000063030000}"/>
    <hyperlink ref="H222" r:id="rId869" xr:uid="{00000000-0004-0000-0000-000064030000}"/>
    <hyperlink ref="H225" r:id="rId870" xr:uid="{00000000-0004-0000-0000-000065030000}"/>
    <hyperlink ref="F254" r:id="rId871" xr:uid="{00000000-0004-0000-0000-000066030000}"/>
    <hyperlink ref="G254" r:id="rId872" xr:uid="{00000000-0004-0000-0000-000067030000}"/>
    <hyperlink ref="N254" r:id="rId873" xr:uid="{00000000-0004-0000-0000-000068030000}"/>
    <hyperlink ref="M254" r:id="rId874" xr:uid="{00000000-0004-0000-0000-000069030000}"/>
    <hyperlink ref="O254" r:id="rId875" xr:uid="{00000000-0004-0000-0000-00006A030000}"/>
    <hyperlink ref="F255" r:id="rId876" xr:uid="{00000000-0004-0000-0000-00006B030000}"/>
    <hyperlink ref="M257:M261" r:id="rId877" display="root directory" xr:uid="{00000000-0004-0000-0000-00006C030000}"/>
    <hyperlink ref="N256" r:id="rId878" xr:uid="{00000000-0004-0000-0000-00006D030000}"/>
    <hyperlink ref="M256" r:id="rId879" xr:uid="{00000000-0004-0000-0000-00006E030000}"/>
    <hyperlink ref="M262" r:id="rId880" xr:uid="{00000000-0004-0000-0000-00006F030000}"/>
    <hyperlink ref="G257" r:id="rId881" xr:uid="{00000000-0004-0000-0000-000070030000}"/>
    <hyperlink ref="F257" r:id="rId882" xr:uid="{00000000-0004-0000-0000-000071030000}"/>
    <hyperlink ref="G258" r:id="rId883" xr:uid="{00000000-0004-0000-0000-000072030000}"/>
    <hyperlink ref="G259" r:id="rId884" xr:uid="{00000000-0004-0000-0000-000073030000}"/>
    <hyperlink ref="G260" r:id="rId885" xr:uid="{00000000-0004-0000-0000-000074030000}"/>
    <hyperlink ref="G261" r:id="rId886" xr:uid="{00000000-0004-0000-0000-000075030000}"/>
    <hyperlink ref="F258" r:id="rId887" xr:uid="{00000000-0004-0000-0000-000076030000}"/>
    <hyperlink ref="F259" r:id="rId888" xr:uid="{00000000-0004-0000-0000-000077030000}"/>
    <hyperlink ref="F260" r:id="rId889" xr:uid="{00000000-0004-0000-0000-000078030000}"/>
    <hyperlink ref="F261" r:id="rId890" xr:uid="{00000000-0004-0000-0000-000079030000}"/>
    <hyperlink ref="F262" r:id="rId891" xr:uid="{00000000-0004-0000-0000-00007A030000}"/>
    <hyperlink ref="G264" r:id="rId892" xr:uid="{00000000-0004-0000-0000-00007B030000}"/>
    <hyperlink ref="H264" r:id="rId893" xr:uid="{00000000-0004-0000-0000-00007C030000}"/>
    <hyperlink ref="J264" r:id="rId894" xr:uid="{00000000-0004-0000-0000-00007D030000}"/>
    <hyperlink ref="I264" r:id="rId895" xr:uid="{00000000-0004-0000-0000-00007E030000}"/>
    <hyperlink ref="M264" r:id="rId896" xr:uid="{00000000-0004-0000-0000-00007F030000}"/>
    <hyperlink ref="O264" r:id="rId897" xr:uid="{00000000-0004-0000-0000-000080030000}"/>
    <hyperlink ref="N264" r:id="rId898" xr:uid="{00000000-0004-0000-0000-000081030000}"/>
    <hyperlink ref="M263" r:id="rId899" xr:uid="{00000000-0004-0000-0000-000082030000}"/>
    <hyperlink ref="F263" r:id="rId900" xr:uid="{00000000-0004-0000-0000-000083030000}"/>
    <hyperlink ref="H262" r:id="rId901" xr:uid="{00000000-0004-0000-0000-000084030000}"/>
    <hyperlink ref="H263" r:id="rId902" xr:uid="{00000000-0004-0000-0000-000085030000}"/>
    <hyperlink ref="F265" r:id="rId903" xr:uid="{00000000-0004-0000-0000-000086030000}"/>
    <hyperlink ref="H265" r:id="rId904" xr:uid="{00000000-0004-0000-0000-000087030000}"/>
    <hyperlink ref="F267" r:id="rId905" xr:uid="{00000000-0004-0000-0000-000088030000}"/>
    <hyperlink ref="G267" r:id="rId906" xr:uid="{00000000-0004-0000-0000-000089030000}"/>
    <hyperlink ref="F268" r:id="rId907" xr:uid="{00000000-0004-0000-0000-00008A030000}"/>
    <hyperlink ref="F269" r:id="rId908" xr:uid="{00000000-0004-0000-0000-00008B030000}"/>
    <hyperlink ref="F270" r:id="rId909" xr:uid="{00000000-0004-0000-0000-00008C030000}"/>
    <hyperlink ref="F271" r:id="rId910" xr:uid="{00000000-0004-0000-0000-00008D030000}"/>
    <hyperlink ref="G268" r:id="rId911" xr:uid="{00000000-0004-0000-0000-00008E030000}"/>
    <hyperlink ref="G269" r:id="rId912" xr:uid="{00000000-0004-0000-0000-00008F030000}"/>
    <hyperlink ref="G270" r:id="rId913" xr:uid="{00000000-0004-0000-0000-000090030000}"/>
    <hyperlink ref="G271" r:id="rId914" xr:uid="{00000000-0004-0000-0000-000091030000}"/>
    <hyperlink ref="F272" r:id="rId915" xr:uid="{00000000-0004-0000-0000-000092030000}"/>
    <hyperlink ref="M267" r:id="rId916" xr:uid="{00000000-0004-0000-0000-000093030000}"/>
    <hyperlink ref="M268" r:id="rId917" xr:uid="{00000000-0004-0000-0000-000094030000}"/>
    <hyperlink ref="M269" r:id="rId918" xr:uid="{00000000-0004-0000-0000-000095030000}"/>
    <hyperlink ref="M270" r:id="rId919" xr:uid="{00000000-0004-0000-0000-000096030000}"/>
    <hyperlink ref="M271" r:id="rId920" xr:uid="{00000000-0004-0000-0000-000097030000}"/>
    <hyperlink ref="H257:H261" r:id="rId921" display="root directory" xr:uid="{00000000-0004-0000-0000-000098030000}"/>
    <hyperlink ref="H267:H271" r:id="rId922" display="root directory" xr:uid="{00000000-0004-0000-0000-000099030000}"/>
    <hyperlink ref="G273" r:id="rId923" xr:uid="{00000000-0004-0000-0000-00009A030000}"/>
    <hyperlink ref="F274" r:id="rId924" xr:uid="{00000000-0004-0000-0000-00009B030000}"/>
    <hyperlink ref="H274" r:id="rId925" xr:uid="{00000000-0004-0000-0000-00009C030000}"/>
    <hyperlink ref="I274" r:id="rId926" xr:uid="{00000000-0004-0000-0000-00009D030000}"/>
    <hyperlink ref="J274" r:id="rId927" xr:uid="{00000000-0004-0000-0000-00009E030000}"/>
    <hyperlink ref="K274" r:id="rId928" xr:uid="{00000000-0004-0000-0000-00009F030000}"/>
    <hyperlink ref="M273" r:id="rId929" xr:uid="{00000000-0004-0000-0000-0000A0030000}"/>
    <hyperlink ref="O274" r:id="rId930" xr:uid="{00000000-0004-0000-0000-0000A1030000}"/>
    <hyperlink ref="M274" r:id="rId931" xr:uid="{00000000-0004-0000-0000-0000A2030000}"/>
    <hyperlink ref="P274" r:id="rId932" xr:uid="{00000000-0004-0000-0000-0000A3030000}"/>
    <hyperlink ref="N274" r:id="rId933" xr:uid="{00000000-0004-0000-0000-0000A4030000}"/>
    <hyperlink ref="G275" r:id="rId934" xr:uid="{00000000-0004-0000-0000-0000A5030000}"/>
    <hyperlink ref="F276" r:id="rId935" xr:uid="{00000000-0004-0000-0000-0000A6030000}"/>
    <hyperlink ref="J276" r:id="rId936" xr:uid="{00000000-0004-0000-0000-0000A7030000}"/>
    <hyperlink ref="I276" r:id="rId937" xr:uid="{00000000-0004-0000-0000-0000A8030000}"/>
    <hyperlink ref="H276" r:id="rId938" xr:uid="{00000000-0004-0000-0000-0000A9030000}"/>
    <hyperlink ref="O276" r:id="rId939" xr:uid="{00000000-0004-0000-0000-0000AA030000}"/>
    <hyperlink ref="N276" r:id="rId940" xr:uid="{00000000-0004-0000-0000-0000AB030000}"/>
    <hyperlink ref="M276" r:id="rId941" xr:uid="{00000000-0004-0000-0000-0000AC030000}"/>
    <hyperlink ref="M275" r:id="rId942" xr:uid="{00000000-0004-0000-0000-0000AD030000}"/>
    <hyperlink ref="M277" r:id="rId943" xr:uid="{00000000-0004-0000-0000-0000AE030000}"/>
    <hyperlink ref="N277" r:id="rId944" xr:uid="{00000000-0004-0000-0000-0000AF030000}"/>
    <hyperlink ref="O277" r:id="rId945" xr:uid="{00000000-0004-0000-0000-0000B0030000}"/>
    <hyperlink ref="F277" r:id="rId946" xr:uid="{00000000-0004-0000-0000-0000B1030000}"/>
    <hyperlink ref="G277" r:id="rId947" xr:uid="{00000000-0004-0000-0000-0000B2030000}"/>
    <hyperlink ref="H277" r:id="rId948" xr:uid="{00000000-0004-0000-0000-0000B3030000}"/>
    <hyperlink ref="I277" r:id="rId949" xr:uid="{00000000-0004-0000-0000-0000B4030000}"/>
    <hyperlink ref="J277" r:id="rId950" xr:uid="{00000000-0004-0000-0000-0000B5030000}"/>
    <hyperlink ref="G278" r:id="rId951" xr:uid="{00000000-0004-0000-0000-0000B6030000}"/>
    <hyperlink ref="G279:G280" r:id="rId952" display="MotM 2022" xr:uid="{00000000-0004-0000-0000-0000B7030000}"/>
    <hyperlink ref="H278:H280" r:id="rId953" display="root directory" xr:uid="{00000000-0004-0000-0000-0000B8030000}"/>
    <hyperlink ref="M278:M280" r:id="rId954" display="root directory" xr:uid="{00000000-0004-0000-0000-0000B9030000}"/>
    <hyperlink ref="F281" r:id="rId955" xr:uid="{00000000-0004-0000-0000-0000BA030000}"/>
    <hyperlink ref="G281" r:id="rId956" xr:uid="{00000000-0004-0000-0000-0000BB030000}"/>
    <hyperlink ref="M281" r:id="rId957" xr:uid="{00000000-0004-0000-0000-0000BC030000}"/>
    <hyperlink ref="N281" r:id="rId958" xr:uid="{00000000-0004-0000-0000-0000BD030000}"/>
    <hyperlink ref="O282" r:id="rId959" xr:uid="{00000000-0004-0000-0000-0000BE030000}"/>
    <hyperlink ref="N282" r:id="rId960" xr:uid="{00000000-0004-0000-0000-0000BF030000}"/>
    <hyperlink ref="M282" r:id="rId961" xr:uid="{00000000-0004-0000-0000-0000C0030000}"/>
    <hyperlink ref="J282" r:id="rId962" xr:uid="{00000000-0004-0000-0000-0000C1030000}"/>
    <hyperlink ref="I282" r:id="rId963" xr:uid="{00000000-0004-0000-0000-0000C2030000}"/>
    <hyperlink ref="H282" r:id="rId964" xr:uid="{00000000-0004-0000-0000-0000C3030000}"/>
    <hyperlink ref="F282" r:id="rId965" xr:uid="{00000000-0004-0000-0000-0000C4030000}"/>
    <hyperlink ref="G282" r:id="rId966" xr:uid="{00000000-0004-0000-0000-0000C5030000}"/>
    <hyperlink ref="F283" r:id="rId967" xr:uid="{00000000-0004-0000-0000-0000C6030000}"/>
    <hyperlink ref="H283" r:id="rId968" xr:uid="{00000000-0004-0000-0000-0000C7030000}"/>
    <hyperlink ref="M283" r:id="rId969" xr:uid="{00000000-0004-0000-0000-0000C8030000}"/>
    <hyperlink ref="F284" r:id="rId970" xr:uid="{00000000-0004-0000-0000-0000C9030000}"/>
    <hyperlink ref="N284" r:id="rId971" xr:uid="{00000000-0004-0000-0000-0000CA030000}"/>
    <hyperlink ref="M284" r:id="rId972" xr:uid="{00000000-0004-0000-0000-0000CB030000}"/>
    <hyperlink ref="F285" r:id="rId973" xr:uid="{00000000-0004-0000-0000-0000CC030000}"/>
    <hyperlink ref="H285" r:id="rId974" xr:uid="{00000000-0004-0000-0000-0000CD030000}"/>
    <hyperlink ref="F286" r:id="rId975" xr:uid="{00000000-0004-0000-0000-0000CE030000}"/>
    <hyperlink ref="F287" r:id="rId976" xr:uid="{00000000-0004-0000-0000-0000CF030000}"/>
    <hyperlink ref="M287" r:id="rId977" xr:uid="{00000000-0004-0000-0000-0000D0030000}"/>
    <hyperlink ref="N288" r:id="rId978" xr:uid="{00000000-0004-0000-0000-0000D1030000}"/>
    <hyperlink ref="M288" r:id="rId979" xr:uid="{00000000-0004-0000-0000-0000D2030000}"/>
    <hyperlink ref="I288" r:id="rId980" xr:uid="{00000000-0004-0000-0000-0000D3030000}"/>
    <hyperlink ref="H288" r:id="rId981" xr:uid="{00000000-0004-0000-0000-0000D4030000}"/>
    <hyperlink ref="F288" r:id="rId982" xr:uid="{00000000-0004-0000-0000-0000D5030000}"/>
    <hyperlink ref="G288" r:id="rId983" xr:uid="{00000000-0004-0000-0000-0000D6030000}"/>
    <hyperlink ref="P291" r:id="rId984" xr:uid="{00000000-0004-0000-0000-0000D7030000}"/>
    <hyperlink ref="M291" r:id="rId985" xr:uid="{00000000-0004-0000-0000-0000D8030000}"/>
    <hyperlink ref="N291" r:id="rId986" xr:uid="{00000000-0004-0000-0000-0000D9030000}"/>
    <hyperlink ref="O291" r:id="rId987" xr:uid="{00000000-0004-0000-0000-0000DA030000}"/>
    <hyperlink ref="I289" r:id="rId988" xr:uid="{00000000-0004-0000-0000-0000DB030000}"/>
    <hyperlink ref="I290" r:id="rId989" xr:uid="{00000000-0004-0000-0000-0000DC030000}"/>
    <hyperlink ref="H289" r:id="rId990" xr:uid="{00000000-0004-0000-0000-0000DD030000}"/>
    <hyperlink ref="H290" r:id="rId991" xr:uid="{00000000-0004-0000-0000-0000DE030000}"/>
    <hyperlink ref="K291" r:id="rId992" xr:uid="{00000000-0004-0000-0000-0000DF030000}"/>
    <hyperlink ref="H291" r:id="rId993" xr:uid="{00000000-0004-0000-0000-0000E0030000}"/>
    <hyperlink ref="I291" r:id="rId994" xr:uid="{00000000-0004-0000-0000-0000E1030000}"/>
    <hyperlink ref="J291" r:id="rId995" xr:uid="{00000000-0004-0000-0000-0000E2030000}"/>
    <hyperlink ref="F289" r:id="rId996" xr:uid="{00000000-0004-0000-0000-0000E3030000}"/>
    <hyperlink ref="F290" r:id="rId997" xr:uid="{00000000-0004-0000-0000-0000E4030000}"/>
    <hyperlink ref="G291" r:id="rId998" xr:uid="{00000000-0004-0000-0000-0000E5030000}"/>
    <hyperlink ref="G292" r:id="rId999" xr:uid="{00000000-0004-0000-0000-0000E6030000}"/>
    <hyperlink ref="F292" r:id="rId1000" xr:uid="{00000000-0004-0000-0000-0000E7030000}"/>
    <hyperlink ref="M292" r:id="rId1001" xr:uid="{00000000-0004-0000-0000-0000E8030000}"/>
    <hyperlink ref="O292" r:id="rId1002" xr:uid="{00000000-0004-0000-0000-0000E9030000}"/>
    <hyperlink ref="N292" r:id="rId1003" xr:uid="{00000000-0004-0000-0000-0000EA030000}"/>
    <hyperlink ref="P292" r:id="rId1004" xr:uid="{00000000-0004-0000-0000-0000EB030000}"/>
    <hyperlink ref="F293" r:id="rId1005" xr:uid="{00000000-0004-0000-0000-0000EC030000}"/>
    <hyperlink ref="G293" r:id="rId1006" xr:uid="{00000000-0004-0000-0000-0000ED030000}"/>
    <hyperlink ref="H293" r:id="rId1007" xr:uid="{00000000-0004-0000-0000-0000EE030000}"/>
    <hyperlink ref="M293" r:id="rId1008" xr:uid="{00000000-0004-0000-0000-0000EF030000}"/>
    <hyperlink ref="F294" r:id="rId1009" xr:uid="{00000000-0004-0000-0000-0000F0030000}"/>
    <hyperlink ref="F295" r:id="rId1010" xr:uid="{00000000-0004-0000-0000-0000F1030000}"/>
    <hyperlink ref="F296" r:id="rId1011" xr:uid="{00000000-0004-0000-0000-0000F2030000}"/>
    <hyperlink ref="F297" r:id="rId1012" xr:uid="{00000000-0004-0000-0000-0000F3030000}"/>
    <hyperlink ref="G294" r:id="rId1013" xr:uid="{00000000-0004-0000-0000-0000F4030000}"/>
    <hyperlink ref="G295" r:id="rId1014" xr:uid="{00000000-0004-0000-0000-0000F5030000}"/>
    <hyperlink ref="G296" r:id="rId1015" xr:uid="{00000000-0004-0000-0000-0000F6030000}"/>
    <hyperlink ref="G297" r:id="rId1016" xr:uid="{00000000-0004-0000-0000-0000F7030000}"/>
    <hyperlink ref="H294" r:id="rId1017" xr:uid="{00000000-0004-0000-0000-0000F8030000}"/>
    <hyperlink ref="H295" r:id="rId1018" xr:uid="{00000000-0004-0000-0000-0000F9030000}"/>
    <hyperlink ref="H296" r:id="rId1019" xr:uid="{00000000-0004-0000-0000-0000FA030000}"/>
    <hyperlink ref="H297" r:id="rId1020" xr:uid="{00000000-0004-0000-0000-0000FB030000}"/>
    <hyperlink ref="M294" r:id="rId1021" xr:uid="{00000000-0004-0000-0000-0000FC030000}"/>
    <hyperlink ref="M295" r:id="rId1022" xr:uid="{00000000-0004-0000-0000-0000FD030000}"/>
    <hyperlink ref="M296" r:id="rId1023" xr:uid="{00000000-0004-0000-0000-0000FE030000}"/>
    <hyperlink ref="M297" r:id="rId1024" xr:uid="{00000000-0004-0000-0000-0000FF030000}"/>
    <hyperlink ref="M298" r:id="rId1025" xr:uid="{00000000-0004-0000-0000-000000040000}"/>
    <hyperlink ref="M299" r:id="rId1026" xr:uid="{00000000-0004-0000-0000-000001040000}"/>
    <hyperlink ref="N299" r:id="rId1027" xr:uid="{00000000-0004-0000-0000-000002040000}"/>
    <hyperlink ref="M300" r:id="rId1028" xr:uid="{00000000-0004-0000-0000-000003040000}"/>
    <hyperlink ref="N300" r:id="rId1029" xr:uid="{00000000-0004-0000-0000-000004040000}"/>
    <hyperlink ref="F299" r:id="rId1030" xr:uid="{00000000-0004-0000-0000-000005040000}"/>
    <hyperlink ref="G299" r:id="rId1031" xr:uid="{00000000-0004-0000-0000-000006040000}"/>
    <hyperlink ref="F300" r:id="rId1032" xr:uid="{00000000-0004-0000-0000-000007040000}"/>
    <hyperlink ref="G300" r:id="rId1033" xr:uid="{00000000-0004-0000-0000-000008040000}"/>
    <hyperlink ref="H299" r:id="rId1034" xr:uid="{00000000-0004-0000-0000-000009040000}"/>
    <hyperlink ref="H300" r:id="rId1035" xr:uid="{00000000-0004-0000-0000-00000A040000}"/>
    <hyperlink ref="F301" r:id="rId1036" xr:uid="{00000000-0004-0000-0000-00000B040000}"/>
    <hyperlink ref="G301" r:id="rId1037" xr:uid="{00000000-0004-0000-0000-00000C040000}"/>
    <hyperlink ref="F302" r:id="rId1038" xr:uid="{00000000-0004-0000-0000-00000D040000}"/>
    <hyperlink ref="F303" r:id="rId1039" xr:uid="{00000000-0004-0000-0000-00000E040000}"/>
    <hyperlink ref="G303" r:id="rId1040" xr:uid="{00000000-0004-0000-0000-00000F040000}"/>
    <hyperlink ref="H302" r:id="rId1041" xr:uid="{00000000-0004-0000-0000-000010040000}"/>
    <hyperlink ref="H301" r:id="rId1042" xr:uid="{00000000-0004-0000-0000-000011040000}"/>
    <hyperlink ref="O303" r:id="rId1043" xr:uid="{00000000-0004-0000-0000-000012040000}"/>
    <hyperlink ref="M303" r:id="rId1044" xr:uid="{00000000-0004-0000-0000-000013040000}"/>
    <hyperlink ref="N303" r:id="rId1045" xr:uid="{00000000-0004-0000-0000-000014040000}"/>
    <hyperlink ref="M301" r:id="rId1046" xr:uid="{00000000-0004-0000-0000-000015040000}"/>
    <hyperlink ref="N304" r:id="rId1047" xr:uid="{00000000-0004-0000-0000-000016040000}"/>
    <hyperlink ref="M304" r:id="rId1048" xr:uid="{00000000-0004-0000-0000-000017040000}"/>
    <hyperlink ref="F304" r:id="rId1049" xr:uid="{00000000-0004-0000-0000-000018040000}"/>
    <hyperlink ref="G304" r:id="rId1050" xr:uid="{00000000-0004-0000-0000-000019040000}"/>
    <hyperlink ref="H304" r:id="rId1051" xr:uid="{00000000-0004-0000-0000-00001A040000}"/>
    <hyperlink ref="M305" r:id="rId1052" xr:uid="{00000000-0004-0000-0000-00001B040000}"/>
    <hyperlink ref="N306" r:id="rId1053" xr:uid="{00000000-0004-0000-0000-00001C040000}"/>
    <hyperlink ref="M306" r:id="rId1054" xr:uid="{00000000-0004-0000-0000-00001D040000}"/>
    <hyperlink ref="O306" r:id="rId1055" xr:uid="{00000000-0004-0000-0000-00001E040000}"/>
    <hyperlink ref="H305" r:id="rId1056" xr:uid="{00000000-0004-0000-0000-00001F040000}"/>
    <hyperlink ref="F305" r:id="rId1057" xr:uid="{00000000-0004-0000-0000-000020040000}"/>
    <hyperlink ref="G305" r:id="rId1058" xr:uid="{00000000-0004-0000-0000-000021040000}"/>
    <hyperlink ref="F306" r:id="rId1059" xr:uid="{00000000-0004-0000-0000-000022040000}"/>
    <hyperlink ref="G306" r:id="rId1060" xr:uid="{00000000-0004-0000-0000-000023040000}"/>
    <hyperlink ref="N315" r:id="rId1061" xr:uid="{00000000-0004-0000-0000-000024040000}"/>
    <hyperlink ref="M314" r:id="rId1062" xr:uid="{00000000-0004-0000-0000-000025040000}"/>
    <hyperlink ref="M315" r:id="rId1063" xr:uid="{00000000-0004-0000-0000-000026040000}"/>
    <hyperlink ref="H315" r:id="rId1064" xr:uid="{00000000-0004-0000-0000-000027040000}"/>
    <hyperlink ref="F308" r:id="rId1065" xr:uid="{00000000-0004-0000-0000-000028040000}"/>
    <hyperlink ref="F309" r:id="rId1066" xr:uid="{00000000-0004-0000-0000-000029040000}"/>
    <hyperlink ref="G309" r:id="rId1067" xr:uid="{00000000-0004-0000-0000-00002A040000}"/>
    <hyperlink ref="F314" r:id="rId1068" xr:uid="{00000000-0004-0000-0000-00002B040000}"/>
    <hyperlink ref="F315" r:id="rId1069" xr:uid="{00000000-0004-0000-0000-00002C040000}"/>
    <hyperlink ref="G315" r:id="rId1070" xr:uid="{00000000-0004-0000-0000-00002D040000}"/>
    <hyperlink ref="F310" r:id="rId1071" xr:uid="{00000000-0004-0000-0000-00002E040000}"/>
    <hyperlink ref="F311" r:id="rId1072" xr:uid="{00000000-0004-0000-0000-00002F040000}"/>
    <hyperlink ref="F312" r:id="rId1073" xr:uid="{00000000-0004-0000-0000-000030040000}"/>
    <hyperlink ref="F313" r:id="rId1074" xr:uid="{00000000-0004-0000-0000-000031040000}"/>
    <hyperlink ref="G310" r:id="rId1075" xr:uid="{00000000-0004-0000-0000-000032040000}"/>
    <hyperlink ref="G311" r:id="rId1076" xr:uid="{00000000-0004-0000-0000-000033040000}"/>
    <hyperlink ref="G312" r:id="rId1077" xr:uid="{00000000-0004-0000-0000-000034040000}"/>
    <hyperlink ref="G313" r:id="rId1078" xr:uid="{00000000-0004-0000-0000-000035040000}"/>
    <hyperlink ref="H309:H313" r:id="rId1079" display="root directory" xr:uid="{00000000-0004-0000-0000-000036040000}"/>
    <hyperlink ref="M309:M313" r:id="rId1080" display="root directory" xr:uid="{00000000-0004-0000-0000-000037040000}"/>
    <hyperlink ref="H307" r:id="rId1081" xr:uid="{00000000-0004-0000-0000-000038040000}"/>
    <hyperlink ref="M307" r:id="rId1082" xr:uid="{00000000-0004-0000-0000-000039040000}"/>
    <hyperlink ref="I320" r:id="rId1083" xr:uid="{00000000-0004-0000-0000-00003A040000}"/>
    <hyperlink ref="J320" r:id="rId1084" xr:uid="{00000000-0004-0000-0000-00003B040000}"/>
    <hyperlink ref="H320" r:id="rId1085" xr:uid="{00000000-0004-0000-0000-00003C040000}"/>
    <hyperlink ref="O321" r:id="rId1086" xr:uid="{00000000-0004-0000-0000-00003D040000}"/>
    <hyperlink ref="N321" r:id="rId1087" xr:uid="{00000000-0004-0000-0000-00003E040000}"/>
    <hyperlink ref="M321" r:id="rId1088" xr:uid="{00000000-0004-0000-0000-00003F040000}"/>
    <hyperlink ref="G316" r:id="rId1089" xr:uid="{00000000-0004-0000-0000-000040040000}"/>
    <hyperlink ref="F317" r:id="rId1090" xr:uid="{00000000-0004-0000-0000-000041040000}"/>
    <hyperlink ref="G317" r:id="rId1091" xr:uid="{00000000-0004-0000-0000-000042040000}"/>
    <hyperlink ref="F318" r:id="rId1092" xr:uid="{00000000-0004-0000-0000-000043040000}"/>
    <hyperlink ref="G318" r:id="rId1093" xr:uid="{00000000-0004-0000-0000-000044040000}"/>
    <hyperlink ref="F320" r:id="rId1094" xr:uid="{00000000-0004-0000-0000-000045040000}"/>
    <hyperlink ref="F321" r:id="rId1095" xr:uid="{00000000-0004-0000-0000-000046040000}"/>
    <hyperlink ref="G321" r:id="rId1096" xr:uid="{00000000-0004-0000-0000-000047040000}"/>
    <hyperlink ref="H321" r:id="rId1097" xr:uid="{00000000-0004-0000-0000-000048040000}"/>
    <hyperlink ref="M316" r:id="rId1098" xr:uid="{00000000-0004-0000-0000-000049040000}"/>
    <hyperlink ref="N316" r:id="rId1099" xr:uid="{00000000-0004-0000-0000-00004A040000}"/>
    <hyperlink ref="M317" r:id="rId1100" xr:uid="{00000000-0004-0000-0000-00004B040000}"/>
    <hyperlink ref="O317" r:id="rId1101" xr:uid="{00000000-0004-0000-0000-00004C040000}"/>
    <hyperlink ref="N317" r:id="rId1102" xr:uid="{00000000-0004-0000-0000-00004D040000}"/>
    <hyperlink ref="M318" r:id="rId1103" xr:uid="{00000000-0004-0000-0000-00004E040000}"/>
    <hyperlink ref="N318" r:id="rId1104" xr:uid="{00000000-0004-0000-0000-00004F040000}"/>
    <hyperlink ref="H317" r:id="rId1105" xr:uid="{00000000-0004-0000-0000-000050040000}"/>
    <hyperlink ref="I317" r:id="rId1106" xr:uid="{00000000-0004-0000-0000-000051040000}"/>
    <hyperlink ref="J317" r:id="rId1107" xr:uid="{00000000-0004-0000-0000-000052040000}"/>
    <hyperlink ref="I318" r:id="rId1108" xr:uid="{00000000-0004-0000-0000-000053040000}"/>
    <hyperlink ref="H318" r:id="rId1109" xr:uid="{00000000-0004-0000-0000-000054040000}"/>
    <hyperlink ref="F322" r:id="rId1110" xr:uid="{00000000-0004-0000-0000-000055040000}"/>
    <hyperlink ref="M323" r:id="rId1111" xr:uid="{00000000-0004-0000-0000-000056040000}"/>
    <hyperlink ref="N323" r:id="rId1112" xr:uid="{00000000-0004-0000-0000-000057040000}"/>
    <hyperlink ref="H323" r:id="rId1113" xr:uid="{00000000-0004-0000-0000-000058040000}"/>
    <hyperlink ref="J322" r:id="rId1114" xr:uid="{00000000-0004-0000-0000-000059040000}"/>
    <hyperlink ref="I322" r:id="rId1115" xr:uid="{00000000-0004-0000-0000-00005A040000}"/>
    <hyperlink ref="H322" r:id="rId1116" xr:uid="{00000000-0004-0000-0000-00005B040000}"/>
    <hyperlink ref="F323" r:id="rId1117" xr:uid="{00000000-0004-0000-0000-00005C040000}"/>
    <hyperlink ref="G323" r:id="rId1118" xr:uid="{00000000-0004-0000-0000-00005D040000}"/>
    <hyperlink ref="M325" r:id="rId1119" xr:uid="{00000000-0004-0000-0000-00005E040000}"/>
    <hyperlink ref="N325" r:id="rId1120" xr:uid="{00000000-0004-0000-0000-00005F040000}"/>
    <hyperlink ref="H325" r:id="rId1121" xr:uid="{00000000-0004-0000-0000-000060040000}"/>
    <hyperlink ref="I325" r:id="rId1122" xr:uid="{00000000-0004-0000-0000-000061040000}"/>
    <hyperlink ref="F325" r:id="rId1123" xr:uid="{00000000-0004-0000-0000-000062040000}"/>
    <hyperlink ref="G325" r:id="rId1124" xr:uid="{00000000-0004-0000-0000-000063040000}"/>
    <hyperlink ref="G327" r:id="rId1125" xr:uid="{00000000-0004-0000-0000-000064040000}"/>
    <hyperlink ref="F327" r:id="rId1126" xr:uid="{00000000-0004-0000-0000-000065040000}"/>
    <hyperlink ref="G326" r:id="rId1127" xr:uid="{00000000-0004-0000-0000-000066040000}"/>
    <hyperlink ref="F326" r:id="rId1128" xr:uid="{00000000-0004-0000-0000-000067040000}"/>
    <hyperlink ref="K327" r:id="rId1129" xr:uid="{00000000-0004-0000-0000-000068040000}"/>
    <hyperlink ref="L327" r:id="rId1130" xr:uid="{00000000-0004-0000-0000-000069040000}"/>
    <hyperlink ref="I327" r:id="rId1131" xr:uid="{00000000-0004-0000-0000-00006A040000}"/>
    <hyperlink ref="J327" r:id="rId1132" xr:uid="{00000000-0004-0000-0000-00006B040000}"/>
    <hyperlink ref="H327" r:id="rId1133" xr:uid="{00000000-0004-0000-0000-00006C040000}"/>
    <hyperlink ref="Q327" r:id="rId1134" xr:uid="{00000000-0004-0000-0000-00006D040000}"/>
    <hyperlink ref="M326" r:id="rId1135" xr:uid="{00000000-0004-0000-0000-00006E040000}"/>
    <hyperlink ref="N327" r:id="rId1136" xr:uid="{00000000-0004-0000-0000-00006F040000}"/>
    <hyperlink ref="O327" r:id="rId1137" xr:uid="{00000000-0004-0000-0000-000070040000}"/>
    <hyperlink ref="N326" r:id="rId1138" xr:uid="{00000000-0004-0000-0000-000071040000}"/>
    <hyperlink ref="M328" r:id="rId1139" xr:uid="{00000000-0004-0000-0000-000072040000}"/>
    <hyperlink ref="P327" r:id="rId1140" xr:uid="{00000000-0004-0000-0000-000073040000}"/>
    <hyperlink ref="M327" r:id="rId1141" xr:uid="{00000000-0004-0000-0000-000074040000}"/>
    <hyperlink ref="F329" r:id="rId1142" xr:uid="{00000000-0004-0000-0000-000075040000}"/>
    <hyperlink ref="F330" r:id="rId1143" xr:uid="{00000000-0004-0000-0000-000076040000}"/>
    <hyperlink ref="J329" r:id="rId1144" xr:uid="{00000000-0004-0000-0000-000077040000}"/>
    <hyperlink ref="H329" r:id="rId1145" xr:uid="{00000000-0004-0000-0000-000078040000}"/>
    <hyperlink ref="I329" r:id="rId1146" xr:uid="{00000000-0004-0000-0000-000079040000}"/>
    <hyperlink ref="I330" r:id="rId1147" xr:uid="{00000000-0004-0000-0000-00007A040000}"/>
    <hyperlink ref="H330" r:id="rId1148" xr:uid="{00000000-0004-0000-0000-00007B040000}"/>
    <hyperlink ref="M330" r:id="rId1149" xr:uid="{00000000-0004-0000-0000-00007C040000}"/>
    <hyperlink ref="M329" r:id="rId1150" xr:uid="{00000000-0004-0000-0000-00007D040000}"/>
    <hyperlink ref="F331" r:id="rId1151" xr:uid="{00000000-0004-0000-0000-00007E040000}"/>
    <hyperlink ref="M331" r:id="rId1152" xr:uid="{00000000-0004-0000-0000-00007F040000}"/>
    <hyperlink ref="M332" r:id="rId1153" xr:uid="{00000000-0004-0000-0000-000080040000}"/>
    <hyperlink ref="N332" r:id="rId1154" xr:uid="{00000000-0004-0000-0000-000081040000}"/>
    <hyperlink ref="P332" r:id="rId1155" xr:uid="{00000000-0004-0000-0000-000082040000}"/>
    <hyperlink ref="O332" r:id="rId1156" xr:uid="{00000000-0004-0000-0000-000083040000}"/>
    <hyperlink ref="M333" r:id="rId1157" xr:uid="{00000000-0004-0000-0000-000084040000}"/>
    <hyperlink ref="F332" r:id="rId1158" xr:uid="{00000000-0004-0000-0000-000085040000}"/>
    <hyperlink ref="G332" r:id="rId1159" xr:uid="{00000000-0004-0000-0000-000086040000}"/>
    <hyperlink ref="F333" r:id="rId1160" xr:uid="{00000000-0004-0000-0000-000087040000}"/>
    <hyperlink ref="H331" r:id="rId1161" xr:uid="{00000000-0004-0000-0000-000088040000}"/>
    <hyperlink ref="I331" r:id="rId1162" xr:uid="{00000000-0004-0000-0000-000089040000}"/>
    <hyperlink ref="I332" r:id="rId1163" xr:uid="{00000000-0004-0000-0000-00008A040000}"/>
    <hyperlink ref="K332" r:id="rId1164" xr:uid="{00000000-0004-0000-0000-00008B040000}"/>
    <hyperlink ref="J332" r:id="rId1165" xr:uid="{00000000-0004-0000-0000-00008C040000}"/>
    <hyperlink ref="H332" r:id="rId1166" xr:uid="{00000000-0004-0000-0000-00008D040000}"/>
    <hyperlink ref="F334" r:id="rId1167" xr:uid="{00000000-0004-0000-0000-00008E040000}"/>
    <hyperlink ref="M334" r:id="rId1168" xr:uid="{00000000-0004-0000-0000-00008F040000}"/>
    <hyperlink ref="N334" r:id="rId1169" xr:uid="{00000000-0004-0000-0000-000090040000}"/>
    <hyperlink ref="O334" r:id="rId1170" xr:uid="{00000000-0004-0000-0000-000091040000}"/>
    <hyperlink ref="G334" r:id="rId1171" xr:uid="{00000000-0004-0000-0000-000092040000}"/>
    <hyperlink ref="J334" r:id="rId1172" xr:uid="{00000000-0004-0000-0000-000093040000}"/>
    <hyperlink ref="I334" r:id="rId1173" xr:uid="{00000000-0004-0000-0000-000094040000}"/>
    <hyperlink ref="H334" r:id="rId1174" xr:uid="{00000000-0004-0000-0000-000095040000}"/>
    <hyperlink ref="K335" r:id="rId1175" xr:uid="{00000000-0004-0000-0000-000096040000}"/>
    <hyperlink ref="I335" r:id="rId1176" xr:uid="{00000000-0004-0000-0000-000097040000}"/>
    <hyperlink ref="J335" r:id="rId1177" xr:uid="{00000000-0004-0000-0000-000098040000}"/>
    <hyperlink ref="H335" r:id="rId1178" xr:uid="{00000000-0004-0000-0000-000099040000}"/>
    <hyperlink ref="G335" r:id="rId1179" xr:uid="{00000000-0004-0000-0000-00009A040000}"/>
    <hyperlink ref="F335" r:id="rId1180" xr:uid="{00000000-0004-0000-0000-00009B040000}"/>
    <hyperlink ref="M335" r:id="rId1181" xr:uid="{00000000-0004-0000-0000-00009C040000}"/>
    <hyperlink ref="O335" r:id="rId1182" xr:uid="{00000000-0004-0000-0000-00009D040000}"/>
    <hyperlink ref="N335" r:id="rId1183" xr:uid="{00000000-0004-0000-0000-00009E040000}"/>
    <hyperlink ref="P335" r:id="rId1184" xr:uid="{00000000-0004-0000-0000-00009F040000}"/>
    <hyperlink ref="F336" r:id="rId1185" xr:uid="{00000000-0004-0000-0000-0000A0040000}"/>
    <hyperlink ref="H336" r:id="rId1186" xr:uid="{00000000-0004-0000-0000-0000A1040000}"/>
    <hyperlink ref="M336" r:id="rId1187" xr:uid="{00000000-0004-0000-0000-0000A2040000}"/>
    <hyperlink ref="M337" r:id="rId1188" xr:uid="{00000000-0004-0000-0000-0000A3040000}"/>
    <hyperlink ref="F337" r:id="rId1189" xr:uid="{00000000-0004-0000-0000-0000A4040000}"/>
    <hyperlink ref="G337" r:id="rId1190" xr:uid="{00000000-0004-0000-0000-0000A5040000}"/>
    <hyperlink ref="O338" r:id="rId1191" xr:uid="{00000000-0004-0000-0000-0000A6040000}"/>
    <hyperlink ref="N339" r:id="rId1192" xr:uid="{00000000-0004-0000-0000-0000A7040000}"/>
    <hyperlink ref="N338" r:id="rId1193" xr:uid="{00000000-0004-0000-0000-0000A8040000}"/>
    <hyperlink ref="M339" r:id="rId1194" xr:uid="{00000000-0004-0000-0000-0000A9040000}"/>
    <hyperlink ref="O339" r:id="rId1195" xr:uid="{00000000-0004-0000-0000-0000AA040000}"/>
    <hyperlink ref="M338" r:id="rId1196" xr:uid="{00000000-0004-0000-0000-0000AB040000}"/>
    <hyperlink ref="G338" r:id="rId1197" xr:uid="{00000000-0004-0000-0000-0000AC040000}"/>
    <hyperlink ref="G339" r:id="rId1198" xr:uid="{00000000-0004-0000-0000-0000AD040000}"/>
    <hyperlink ref="F340" r:id="rId1199" xr:uid="{00000000-0004-0000-0000-0000AE040000}"/>
    <hyperlink ref="F341:F343" r:id="rId1200" display="Headbangers Boat" xr:uid="{00000000-0004-0000-0000-0000AF040000}"/>
    <hyperlink ref="I338" r:id="rId1201" xr:uid="{00000000-0004-0000-0000-0000B0040000}"/>
    <hyperlink ref="H338" r:id="rId1202" xr:uid="{00000000-0004-0000-0000-0000B1040000}"/>
    <hyperlink ref="N345" r:id="rId1203" xr:uid="{00000000-0004-0000-0000-0000B2040000}"/>
    <hyperlink ref="M345" r:id="rId1204" xr:uid="{00000000-0004-0000-0000-0000B3040000}"/>
    <hyperlink ref="M344" r:id="rId1205" xr:uid="{00000000-0004-0000-0000-0000B4040000}"/>
    <hyperlink ref="N344" r:id="rId1206" xr:uid="{00000000-0004-0000-0000-0000B5040000}"/>
    <hyperlink ref="M347" r:id="rId1207" xr:uid="{00000000-0004-0000-0000-0000B6040000}"/>
    <hyperlink ref="O347" r:id="rId1208" xr:uid="{00000000-0004-0000-0000-0000B7040000}"/>
    <hyperlink ref="N347" r:id="rId1209" xr:uid="{00000000-0004-0000-0000-0000B8040000}"/>
    <hyperlink ref="F344" r:id="rId1210" xr:uid="{00000000-0004-0000-0000-0000B9040000}"/>
    <hyperlink ref="F345" r:id="rId1211" xr:uid="{00000000-0004-0000-0000-0000BA040000}"/>
    <hyperlink ref="G345" r:id="rId1212" xr:uid="{00000000-0004-0000-0000-0000BB040000}"/>
    <hyperlink ref="F346" r:id="rId1213" xr:uid="{00000000-0004-0000-0000-0000BC040000}"/>
    <hyperlink ref="F348" r:id="rId1214" xr:uid="{00000000-0004-0000-0000-0000BD040000}"/>
    <hyperlink ref="H337" r:id="rId1215" xr:uid="{00000000-0004-0000-0000-0000BE040000}"/>
    <hyperlink ref="H345" r:id="rId1216" xr:uid="{00000000-0004-0000-0000-0000BF040000}"/>
    <hyperlink ref="H348" r:id="rId1217" xr:uid="{00000000-0004-0000-0000-0000C0040000}"/>
    <hyperlink ref="H349" r:id="rId1218" xr:uid="{00000000-0004-0000-0000-0000C1040000}"/>
    <hyperlink ref="M350" r:id="rId1219" xr:uid="{00000000-0004-0000-0000-0000C2040000}"/>
    <hyperlink ref="F350" r:id="rId1220" xr:uid="{00000000-0004-0000-0000-0000C3040000}"/>
    <hyperlink ref="G350" r:id="rId1221" xr:uid="{00000000-0004-0000-0000-0000C4040000}"/>
    <hyperlink ref="H350" r:id="rId1222" xr:uid="{00000000-0004-0000-0000-0000C5040000}"/>
    <hyperlink ref="M352" r:id="rId1223" xr:uid="{00000000-0004-0000-0000-0000C6040000}"/>
    <hyperlink ref="H352" r:id="rId1224" xr:uid="{00000000-0004-0000-0000-0000C7040000}"/>
    <hyperlink ref="F352" r:id="rId1225" xr:uid="{00000000-0004-0000-0000-0000C8040000}"/>
    <hyperlink ref="F351" r:id="rId1226" xr:uid="{00000000-0004-0000-0000-0000C9040000}"/>
    <hyperlink ref="M353" r:id="rId1227" xr:uid="{00000000-0004-0000-0000-0000CA040000}"/>
    <hyperlink ref="N353" r:id="rId1228" xr:uid="{00000000-0004-0000-0000-0000CB040000}"/>
    <hyperlink ref="N355" r:id="rId1229" xr:uid="{00000000-0004-0000-0000-0000CC040000}"/>
    <hyperlink ref="M355" r:id="rId1230" xr:uid="{00000000-0004-0000-0000-0000CD040000}"/>
    <hyperlink ref="G352" r:id="rId1231" xr:uid="{00000000-0004-0000-0000-0000CE040000}"/>
    <hyperlink ref="G353" r:id="rId1232" xr:uid="{00000000-0004-0000-0000-0000CF040000}"/>
    <hyperlink ref="F354" r:id="rId1233" xr:uid="{00000000-0004-0000-0000-0000D0040000}"/>
    <hyperlink ref="H355" r:id="rId1234" xr:uid="{00000000-0004-0000-0000-0000D1040000}"/>
    <hyperlink ref="I353" r:id="rId1235" xr:uid="{00000000-0004-0000-0000-0000D2040000}"/>
    <hyperlink ref="H353" r:id="rId1236" xr:uid="{00000000-0004-0000-0000-0000D3040000}"/>
    <hyperlink ref="I354" r:id="rId1237" xr:uid="{00000000-0004-0000-0000-0000D4040000}"/>
    <hyperlink ref="H354" r:id="rId1238" xr:uid="{00000000-0004-0000-0000-0000D5040000}"/>
    <hyperlink ref="F355" r:id="rId1239" xr:uid="{00000000-0004-0000-0000-0000D6040000}"/>
    <hyperlink ref="G355" r:id="rId1240" xr:uid="{00000000-0004-0000-0000-0000D7040000}"/>
    <hyperlink ref="I356" r:id="rId1241" xr:uid="{00000000-0004-0000-0000-0000D8040000}"/>
    <hyperlink ref="M357" r:id="rId1242" xr:uid="{00000000-0004-0000-0000-0000D9040000}"/>
    <hyperlink ref="N357" r:id="rId1243" xr:uid="{00000000-0004-0000-0000-0000DA040000}"/>
    <hyperlink ref="O357" r:id="rId1244" xr:uid="{00000000-0004-0000-0000-0000DB040000}"/>
    <hyperlink ref="I357" r:id="rId1245" xr:uid="{00000000-0004-0000-0000-0000DC040000}"/>
    <hyperlink ref="H357" r:id="rId1246" xr:uid="{00000000-0004-0000-0000-0000DD040000}"/>
    <hyperlink ref="F357" r:id="rId1247" xr:uid="{00000000-0004-0000-0000-0000DE040000}"/>
    <hyperlink ref="G357" r:id="rId1248" xr:uid="{00000000-0004-0000-0000-0000DF040000}"/>
    <hyperlink ref="M358" r:id="rId1249" xr:uid="{00000000-0004-0000-0000-0000E0040000}"/>
    <hyperlink ref="N358" r:id="rId1250" xr:uid="{00000000-0004-0000-0000-0000E1040000}"/>
    <hyperlink ref="P358" r:id="rId1251" xr:uid="{00000000-0004-0000-0000-0000E2040000}"/>
    <hyperlink ref="O358" r:id="rId1252" xr:uid="{00000000-0004-0000-0000-0000E3040000}"/>
    <hyperlink ref="F358" r:id="rId1253" xr:uid="{00000000-0004-0000-0000-0000E4040000}"/>
    <hyperlink ref="G358" r:id="rId1254" xr:uid="{00000000-0004-0000-0000-0000E5040000}"/>
    <hyperlink ref="F359" r:id="rId1255" xr:uid="{00000000-0004-0000-0000-0000E6040000}"/>
    <hyperlink ref="G359" r:id="rId1256" xr:uid="{00000000-0004-0000-0000-0000E7040000}"/>
    <hyperlink ref="M359" r:id="rId1257" xr:uid="{00000000-0004-0000-0000-0000E8040000}"/>
    <hyperlink ref="N359" r:id="rId1258" xr:uid="{00000000-0004-0000-0000-0000E9040000}"/>
    <hyperlink ref="F360" r:id="rId1259" xr:uid="{00000000-0004-0000-0000-0000EA040000}"/>
    <hyperlink ref="O372" r:id="rId1260" xr:uid="{00000000-0004-0000-0000-0000EB040000}"/>
    <hyperlink ref="N372" r:id="rId1261" xr:uid="{00000000-0004-0000-0000-0000EC040000}"/>
    <hyperlink ref="M372" r:id="rId1262" xr:uid="{00000000-0004-0000-0000-0000ED040000}"/>
    <hyperlink ref="M373" r:id="rId1263" xr:uid="{00000000-0004-0000-0000-0000EE040000}"/>
    <hyperlink ref="M374" r:id="rId1264" xr:uid="{00000000-0004-0000-0000-0000EF040000}"/>
    <hyperlink ref="N374" r:id="rId1265" xr:uid="{00000000-0004-0000-0000-0000F0040000}"/>
    <hyperlink ref="H372" r:id="rId1266" xr:uid="{00000000-0004-0000-0000-0000F1040000}"/>
    <hyperlink ref="H374" r:id="rId1267" xr:uid="{00000000-0004-0000-0000-0000F2040000}"/>
    <hyperlink ref="I374" r:id="rId1268" xr:uid="{00000000-0004-0000-0000-0000F3040000}"/>
    <hyperlink ref="F373" r:id="rId1269" xr:uid="{00000000-0004-0000-0000-0000F4040000}"/>
    <hyperlink ref="G373" r:id="rId1270" xr:uid="{00000000-0004-0000-0000-0000F5040000}"/>
    <hyperlink ref="F374" r:id="rId1271" xr:uid="{00000000-0004-0000-0000-0000F6040000}"/>
    <hyperlink ref="G374" r:id="rId1272" xr:uid="{00000000-0004-0000-0000-0000F7040000}"/>
    <hyperlink ref="H361:H365" r:id="rId1273" display="root directory" xr:uid="{00000000-0004-0000-0000-0000F8040000}"/>
    <hyperlink ref="H367:H371" r:id="rId1274" display="root directory" xr:uid="{00000000-0004-0000-0000-0000F9040000}"/>
    <hyperlink ref="M361:M365" r:id="rId1275" display="root directory" xr:uid="{00000000-0004-0000-0000-0000FA040000}"/>
    <hyperlink ref="M367:M371" r:id="rId1276" display="root directory" xr:uid="{00000000-0004-0000-0000-0000FB040000}"/>
    <hyperlink ref="G361" r:id="rId1277" xr:uid="{00000000-0004-0000-0000-0000FC040000}"/>
    <hyperlink ref="G362:G365" r:id="rId1278" display="MoRC 2024" xr:uid="{00000000-0004-0000-0000-0000FD040000}"/>
    <hyperlink ref="G367" r:id="rId1279" xr:uid="{00000000-0004-0000-0000-0000FE040000}"/>
    <hyperlink ref="G368:G371" r:id="rId1280" display="CTTE 2024" xr:uid="{00000000-0004-0000-0000-0000FF040000}"/>
    <hyperlink ref="F361" r:id="rId1281" xr:uid="{00000000-0004-0000-0000-000000050000}"/>
    <hyperlink ref="F362:F365" r:id="rId1282" display="MoRC 2024" xr:uid="{00000000-0004-0000-0000-000001050000}"/>
    <hyperlink ref="F367" r:id="rId1283" xr:uid="{00000000-0004-0000-0000-000002050000}"/>
    <hyperlink ref="F368:F371" r:id="rId1284" display="CTTE 2024" xr:uid="{00000000-0004-0000-0000-000003050000}"/>
    <hyperlink ref="G360" r:id="rId1285" xr:uid="{00000000-0004-0000-0000-000004050000}"/>
    <hyperlink ref="G366" r:id="rId1286" xr:uid="{00000000-0004-0000-0000-000005050000}"/>
    <hyperlink ref="I360" r:id="rId1287" xr:uid="{00000000-0004-0000-0000-000006050000}"/>
    <hyperlink ref="J360" r:id="rId1288" xr:uid="{00000000-0004-0000-0000-000007050000}"/>
    <hyperlink ref="H360" r:id="rId1289" xr:uid="{00000000-0004-0000-0000-000008050000}"/>
    <hyperlink ref="H375:H379" r:id="rId1290" display="root directory" xr:uid="{00000000-0004-0000-0000-000009050000}"/>
    <hyperlink ref="M375:M379" r:id="rId1291" display="root directory" xr:uid="{00000000-0004-0000-0000-00000A050000}"/>
    <hyperlink ref="F375" r:id="rId1292" xr:uid="{00000000-0004-0000-0000-00000B050000}"/>
    <hyperlink ref="F376:F379" r:id="rId1293" display="OTBC 2024" xr:uid="{00000000-0004-0000-0000-00000C050000}"/>
    <hyperlink ref="G375" r:id="rId1294" xr:uid="{00000000-0004-0000-0000-00000D050000}"/>
    <hyperlink ref="G376:G379" r:id="rId1295" display="OTBC 2024" xr:uid="{00000000-0004-0000-0000-00000E050000}"/>
    <hyperlink ref="M381" r:id="rId1296" xr:uid="{00000000-0004-0000-0000-00000F050000}"/>
    <hyperlink ref="N381" r:id="rId1297" xr:uid="{00000000-0004-0000-0000-000010050000}"/>
    <hyperlink ref="F381" r:id="rId1298" xr:uid="{00000000-0004-0000-0000-000011050000}"/>
    <hyperlink ref="G381" r:id="rId1299" xr:uid="{00000000-0004-0000-0000-000012050000}"/>
    <hyperlink ref="H381" r:id="rId1300" xr:uid="{00000000-0004-0000-0000-000013050000}"/>
    <hyperlink ref="I381" r:id="rId1301" xr:uid="{00000000-0004-0000-0000-000014050000}"/>
    <hyperlink ref="M380" r:id="rId1302" xr:uid="{00000000-0004-0000-0000-000015050000}"/>
    <hyperlink ref="M308" r:id="rId1303" xr:uid="{00000000-0004-0000-0000-000016050000}"/>
    <hyperlink ref="N308" r:id="rId1304" xr:uid="{00000000-0004-0000-0000-000017050000}"/>
    <hyperlink ref="N360" r:id="rId1305" xr:uid="{00000000-0004-0000-0000-000018050000}"/>
    <hyperlink ref="M360" r:id="rId1306" xr:uid="{00000000-0004-0000-0000-000019050000}"/>
    <hyperlink ref="O360" r:id="rId1307" xr:uid="{00000000-0004-0000-0000-00001A050000}"/>
    <hyperlink ref="M366" r:id="rId1308" xr:uid="{00000000-0004-0000-0000-00001B050000}"/>
    <hyperlink ref="N366" r:id="rId1309" xr:uid="{00000000-0004-0000-0000-00001C050000}"/>
    <hyperlink ref="O366" r:id="rId1310" xr:uid="{00000000-0004-0000-0000-00001D050000}"/>
    <hyperlink ref="N382" r:id="rId1311" xr:uid="{00000000-0004-0000-0000-00001E050000}"/>
    <hyperlink ref="M382" r:id="rId1312" xr:uid="{00000000-0004-0000-0000-00001F050000}"/>
    <hyperlink ref="I382" r:id="rId1313" xr:uid="{00000000-0004-0000-0000-000020050000}"/>
    <hyperlink ref="H382" r:id="rId1314" xr:uid="{00000000-0004-0000-0000-000021050000}"/>
    <hyperlink ref="F382" r:id="rId1315" xr:uid="{00000000-0004-0000-0000-000022050000}"/>
    <hyperlink ref="G382" r:id="rId1316" xr:uid="{00000000-0004-0000-0000-000023050000}"/>
    <hyperlink ref="M383" r:id="rId1317" xr:uid="{00000000-0004-0000-0000-000024050000}"/>
    <hyperlink ref="N383" r:id="rId1318" xr:uid="{00000000-0004-0000-0000-000025050000}"/>
    <hyperlink ref="P383" r:id="rId1319" xr:uid="{00000000-0004-0000-0000-000026050000}"/>
    <hyperlink ref="O383" r:id="rId1320" xr:uid="{00000000-0004-0000-0000-000027050000}"/>
    <hyperlink ref="F383" r:id="rId1321" xr:uid="{00000000-0004-0000-0000-000028050000}"/>
    <hyperlink ref="H383" r:id="rId1322" xr:uid="{00000000-0004-0000-0000-000029050000}"/>
    <hyperlink ref="I383" r:id="rId1323" xr:uid="{00000000-0004-0000-0000-00002A050000}"/>
    <hyperlink ref="J383" r:id="rId1324" xr:uid="{00000000-0004-0000-0000-00002B050000}"/>
    <hyperlink ref="K383" r:id="rId1325" xr:uid="{00000000-0004-0000-0000-00002C050000}"/>
    <hyperlink ref="G383" r:id="rId1326" xr:uid="{00000000-0004-0000-0000-00002D050000}"/>
    <hyperlink ref="M384" r:id="rId1327" xr:uid="{00000000-0004-0000-0000-00002E050000}"/>
    <hyperlink ref="N384" r:id="rId1328" xr:uid="{00000000-0004-0000-0000-00002F050000}"/>
    <hyperlink ref="F384" r:id="rId1329" xr:uid="{00000000-0004-0000-0000-000030050000}"/>
    <hyperlink ref="G384" r:id="rId1330" xr:uid="{00000000-0004-0000-0000-000031050000}"/>
    <hyperlink ref="F385" r:id="rId1331" xr:uid="{00000000-0004-0000-0000-000032050000}"/>
    <hyperlink ref="H384" r:id="rId1332" xr:uid="{00000000-0004-0000-0000-000033050000}"/>
    <hyperlink ref="M386" r:id="rId1333" xr:uid="{00000000-0004-0000-0000-000034050000}"/>
    <hyperlink ref="N386" r:id="rId1334" xr:uid="{00000000-0004-0000-0000-000035050000}"/>
    <hyperlink ref="F386" r:id="rId1335" xr:uid="{00000000-0004-0000-0000-000036050000}"/>
    <hyperlink ref="G386" r:id="rId1336" xr:uid="{00000000-0004-0000-0000-000037050000}"/>
    <hyperlink ref="H386" r:id="rId1337" xr:uid="{00000000-0004-0000-0000-000038050000}"/>
    <hyperlink ref="N387" r:id="rId1338" xr:uid="{00000000-0004-0000-0000-000039050000}"/>
    <hyperlink ref="P387" r:id="rId1339" xr:uid="{00000000-0004-0000-0000-00003A050000}"/>
    <hyperlink ref="O387" r:id="rId1340" xr:uid="{00000000-0004-0000-0000-00003B050000}"/>
    <hyperlink ref="M387" r:id="rId1341" xr:uid="{00000000-0004-0000-0000-00003C050000}"/>
    <hyperlink ref="I387" r:id="rId1342" xr:uid="{00000000-0004-0000-0000-00003D050000}"/>
    <hyperlink ref="K387" r:id="rId1343" xr:uid="{00000000-0004-0000-0000-00003E050000}"/>
    <hyperlink ref="J387" r:id="rId1344" xr:uid="{00000000-0004-0000-0000-00003F050000}"/>
    <hyperlink ref="H387" r:id="rId1345" xr:uid="{00000000-0004-0000-0000-000040050000}"/>
    <hyperlink ref="M388" r:id="rId1346" xr:uid="{00000000-0004-0000-0000-000041050000}"/>
    <hyperlink ref="F388" r:id="rId1347" xr:uid="{00000000-0004-0000-0000-000042050000}"/>
    <hyperlink ref="M389" r:id="rId1348" xr:uid="{00000000-0004-0000-0000-000043050000}"/>
    <hyperlink ref="H389" r:id="rId1349" xr:uid="{00000000-0004-0000-0000-000044050000}"/>
    <hyperlink ref="F389" r:id="rId1350" xr:uid="{00000000-0004-0000-0000-000045050000}"/>
    <hyperlink ref="H388" r:id="rId1351" xr:uid="{00000000-0004-0000-0000-000046050000}"/>
    <hyperlink ref="G388" r:id="rId1352" xr:uid="{00000000-0004-0000-0000-000047050000}"/>
    <hyperlink ref="G387" r:id="rId1353" xr:uid="{00000000-0004-0000-0000-000048050000}"/>
    <hyperlink ref="M390" r:id="rId1354" xr:uid="{00000000-0004-0000-0000-000049050000}"/>
    <hyperlink ref="F390" r:id="rId1355" xr:uid="{00000000-0004-0000-0000-00004A050000}"/>
    <hyperlink ref="J389" r:id="rId1356" xr:uid="{00000000-0004-0000-0000-00004B050000}"/>
    <hyperlink ref="I389" r:id="rId1357" xr:uid="{00000000-0004-0000-0000-00004C050000}"/>
    <hyperlink ref="I390" r:id="rId1358" xr:uid="{00000000-0004-0000-0000-00004D050000}"/>
    <hyperlink ref="J390" r:id="rId1359" xr:uid="{00000000-0004-0000-0000-00004E050000}"/>
    <hyperlink ref="G391" r:id="rId1360" xr:uid="{00000000-0004-0000-0000-00004F050000}"/>
    <hyperlink ref="M391" r:id="rId1361" xr:uid="{00000000-0004-0000-0000-000050050000}"/>
    <hyperlink ref="F391" r:id="rId1362" xr:uid="{00000000-0004-0000-0000-000051050000}"/>
    <hyperlink ref="N392" r:id="rId1363" xr:uid="{00000000-0004-0000-0000-000052050000}"/>
    <hyperlink ref="M392" r:id="rId1364" xr:uid="{00000000-0004-0000-0000-000053050000}"/>
    <hyperlink ref="O392" r:id="rId1365" xr:uid="{00000000-0004-0000-0000-000054050000}"/>
    <hyperlink ref="I392" r:id="rId1366" xr:uid="{00000000-0004-0000-0000-000055050000}"/>
    <hyperlink ref="H392" r:id="rId1367" xr:uid="{00000000-0004-0000-0000-000056050000}"/>
    <hyperlink ref="J392" r:id="rId1368" xr:uid="{00000000-0004-0000-0000-000057050000}"/>
    <hyperlink ref="M340" r:id="rId1369" xr:uid="{00000000-0004-0000-0000-000058050000}"/>
    <hyperlink ref="M341" r:id="rId1370" xr:uid="{00000000-0004-0000-0000-000059050000}"/>
    <hyperlink ref="M342" r:id="rId1371" xr:uid="{00000000-0004-0000-0000-00005A050000}"/>
    <hyperlink ref="M343" r:id="rId1372" xr:uid="{00000000-0004-0000-0000-00005B050000}"/>
    <hyperlink ref="M393" r:id="rId1373" xr:uid="{00000000-0004-0000-0000-00005C050000}"/>
    <hyperlink ref="M394" r:id="rId1374" xr:uid="{00000000-0004-0000-0000-00005D050000}"/>
    <hyperlink ref="M395" r:id="rId1375" xr:uid="{00000000-0004-0000-0000-00005E050000}"/>
    <hyperlink ref="M396" r:id="rId1376" xr:uid="{00000000-0004-0000-0000-00005F050000}"/>
    <hyperlink ref="F392" r:id="rId1377" xr:uid="{00000000-0004-0000-0000-000060050000}"/>
    <hyperlink ref="G392" r:id="rId1378" xr:uid="{00000000-0004-0000-0000-000061050000}"/>
    <hyperlink ref="F393" r:id="rId1379" xr:uid="{00000000-0004-0000-0000-000062050000}"/>
    <hyperlink ref="F394" r:id="rId1380" xr:uid="{00000000-0004-0000-0000-000063050000}"/>
    <hyperlink ref="F395" r:id="rId1381" xr:uid="{00000000-0004-0000-0000-000064050000}"/>
    <hyperlink ref="H393:H395" r:id="rId1382" display="root directory" xr:uid="{00000000-0004-0000-0000-000065050000}"/>
    <hyperlink ref="M400" r:id="rId1383" xr:uid="{00000000-0004-0000-0000-000066050000}"/>
    <hyperlink ref="F396" r:id="rId1384" xr:uid="{00000000-0004-0000-0000-000067050000}"/>
    <hyperlink ref="G396" r:id="rId1385" xr:uid="{00000000-0004-0000-0000-000068050000}"/>
    <hyperlink ref="F397" r:id="rId1386" xr:uid="{00000000-0004-0000-0000-000069050000}"/>
    <hyperlink ref="G397" r:id="rId1387" xr:uid="{00000000-0004-0000-0000-00006A050000}"/>
    <hyperlink ref="G398" r:id="rId1388" xr:uid="{00000000-0004-0000-0000-00006B050000}"/>
    <hyperlink ref="G399" r:id="rId1389" xr:uid="{00000000-0004-0000-0000-00006C050000}"/>
    <hyperlink ref="F398" r:id="rId1390" xr:uid="{00000000-0004-0000-0000-00006D050000}"/>
    <hyperlink ref="F399" r:id="rId1391" xr:uid="{00000000-0004-0000-0000-00006E050000}"/>
    <hyperlink ref="H397:H399" r:id="rId1392" display="root directory" xr:uid="{00000000-0004-0000-0000-00006F050000}"/>
    <hyperlink ref="M397:M399" r:id="rId1393" display="root directory" xr:uid="{00000000-0004-0000-0000-000070050000}"/>
    <hyperlink ref="H401" r:id="rId1394" xr:uid="{00000000-0004-0000-0000-000071050000}"/>
    <hyperlink ref="F401" r:id="rId1395" xr:uid="{00000000-0004-0000-0000-000072050000}"/>
    <hyperlink ref="M401" r:id="rId1396" xr:uid="{00000000-0004-0000-0000-000073050000}"/>
    <hyperlink ref="F402" r:id="rId1397" xr:uid="{00000000-0004-0000-0000-000074050000}"/>
    <hyperlink ref="O403" r:id="rId1398" xr:uid="{00000000-0004-0000-0000-000075050000}"/>
    <hyperlink ref="M403" r:id="rId1399" xr:uid="{00000000-0004-0000-0000-000076050000}"/>
    <hyperlink ref="N403" r:id="rId1400" xr:uid="{00000000-0004-0000-0000-000077050000}"/>
    <hyperlink ref="O404" r:id="rId1401" xr:uid="{00000000-0004-0000-0000-000078050000}"/>
    <hyperlink ref="P404" r:id="rId1402" xr:uid="{00000000-0004-0000-0000-000079050000}"/>
    <hyperlink ref="M405" r:id="rId1403" xr:uid="{00000000-0004-0000-0000-00007A050000}"/>
    <hyperlink ref="N404" r:id="rId1404" xr:uid="{00000000-0004-0000-0000-00007B050000}"/>
    <hyperlink ref="M404" r:id="rId1405" xr:uid="{00000000-0004-0000-0000-00007C050000}"/>
    <hyperlink ref="G403" r:id="rId1406" xr:uid="{00000000-0004-0000-0000-00007D050000}"/>
    <hyperlink ref="G404" r:id="rId1407" xr:uid="{00000000-0004-0000-0000-00007E050000}"/>
    <hyperlink ref="F405" r:id="rId1408" xr:uid="{00000000-0004-0000-0000-00007F050000}"/>
    <hyperlink ref="G405" r:id="rId1409" xr:uid="{00000000-0004-0000-0000-000080050000}"/>
    <hyperlink ref="M406" r:id="rId1410" xr:uid="{00000000-0004-0000-0000-000081050000}"/>
    <hyperlink ref="M407" r:id="rId1411" xr:uid="{00000000-0004-0000-0000-000082050000}"/>
    <hyperlink ref="N407" r:id="rId1412" xr:uid="{00000000-0004-0000-0000-000083050000}"/>
    <hyperlink ref="O407" r:id="rId1413" xr:uid="{00000000-0004-0000-0000-000084050000}"/>
    <hyperlink ref="M408" r:id="rId1414" xr:uid="{00000000-0004-0000-0000-000085050000}"/>
    <hyperlink ref="N408" r:id="rId1415" xr:uid="{00000000-0004-0000-0000-000086050000}"/>
    <hyperlink ref="P407" r:id="rId1416" xr:uid="{00000000-0004-0000-0000-000087050000}"/>
    <hyperlink ref="Q407" r:id="rId1417" xr:uid="{00000000-0004-0000-0000-000088050000}"/>
    <hyperlink ref="O408" r:id="rId1418" xr:uid="{00000000-0004-0000-0000-000089050000}"/>
    <hyperlink ref="I403" r:id="rId1419" xr:uid="{00000000-0004-0000-0000-00008A050000}"/>
    <hyperlink ref="H403" r:id="rId1420" xr:uid="{00000000-0004-0000-0000-00008B050000}"/>
    <hyperlink ref="J403" r:id="rId1421" xr:uid="{00000000-0004-0000-0000-00008C050000}"/>
    <hyperlink ref="G407" r:id="rId1422" xr:uid="{00000000-0004-0000-0000-00008D050000}"/>
    <hyperlink ref="F408" r:id="rId1423" xr:uid="{00000000-0004-0000-0000-00008E050000}"/>
    <hyperlink ref="P409" r:id="rId1424" xr:uid="{00000000-0004-0000-0000-00008F050000}"/>
    <hyperlink ref="M409" r:id="rId1425" xr:uid="{00000000-0004-0000-0000-000090050000}"/>
    <hyperlink ref="N409" r:id="rId1426" xr:uid="{00000000-0004-0000-0000-000091050000}"/>
    <hyperlink ref="O409" r:id="rId1427" xr:uid="{00000000-0004-0000-0000-000092050000}"/>
    <hyperlink ref="G409" r:id="rId1428" xr:uid="{00000000-0004-0000-0000-000093050000}"/>
    <hyperlink ref="M410" r:id="rId1429" xr:uid="{00000000-0004-0000-0000-000094050000}"/>
    <hyperlink ref="M411" r:id="rId1430" xr:uid="{00000000-0004-0000-0000-000095050000}"/>
    <hyperlink ref="G410" r:id="rId1431" xr:uid="{00000000-0004-0000-0000-000096050000}"/>
    <hyperlink ref="M413" r:id="rId1432" xr:uid="{00000000-0004-0000-0000-000097050000}"/>
    <hyperlink ref="N413" r:id="rId1433" xr:uid="{00000000-0004-0000-0000-000098050000}"/>
    <hyperlink ref="M414" r:id="rId1434" xr:uid="{00000000-0004-0000-0000-000099050000}"/>
    <hyperlink ref="F413" r:id="rId1435" xr:uid="{00000000-0004-0000-0000-00009A050000}"/>
    <hyperlink ref="G413" r:id="rId1436" xr:uid="{00000000-0004-0000-0000-00009B050000}"/>
    <hyperlink ref="M416" r:id="rId1437" xr:uid="{00000000-0004-0000-0000-00009C050000}"/>
    <hyperlink ref="M415" r:id="rId1438" xr:uid="{00000000-0004-0000-0000-00009D050000}"/>
    <hyperlink ref="N415" r:id="rId1439" xr:uid="{00000000-0004-0000-0000-00009E050000}"/>
    <hyperlink ref="F415" r:id="rId1440" xr:uid="{00000000-0004-0000-0000-00009F050000}"/>
    <hyperlink ref="G415" r:id="rId1441" xr:uid="{00000000-0004-0000-0000-0000A0050000}"/>
    <hyperlink ref="F416" r:id="rId1442" xr:uid="{00000000-0004-0000-0000-0000A1050000}"/>
    <hyperlink ref="M417" r:id="rId1443" xr:uid="{00000000-0004-0000-0000-0000A2050000}"/>
    <hyperlink ref="N417" r:id="rId1444" xr:uid="{00000000-0004-0000-0000-0000A3050000}"/>
    <hyperlink ref="F418" r:id="rId1445" xr:uid="{00000000-0004-0000-0000-0000A4050000}"/>
    <hyperlink ref="F417" r:id="rId1446" xr:uid="{00000000-0004-0000-0000-0000A5050000}"/>
    <hyperlink ref="G417" r:id="rId1447" xr:uid="{00000000-0004-0000-0000-0000A6050000}"/>
    <hyperlink ref="J417" r:id="rId1448" xr:uid="{00000000-0004-0000-0000-0000A7050000}"/>
    <hyperlink ref="I417" r:id="rId1449" xr:uid="{00000000-0004-0000-0000-0000A8050000}"/>
    <hyperlink ref="H417" r:id="rId1450" xr:uid="{00000000-0004-0000-0000-0000A9050000}"/>
    <hyperlink ref="N419" r:id="rId1451" xr:uid="{00000000-0004-0000-0000-0000AA050000}"/>
    <hyperlink ref="M419" r:id="rId1452" xr:uid="{00000000-0004-0000-0000-0000AB050000}"/>
    <hyperlink ref="G420" r:id="rId1453" xr:uid="{CB66F2EF-9E24-4E63-9674-FB2A187503B4}"/>
    <hyperlink ref="G419" r:id="rId1454" xr:uid="{DBD01C1F-51DB-4C86-BC99-7295BFC5BFB2}"/>
    <hyperlink ref="I420" r:id="rId1455" xr:uid="{71974CB8-C5F2-41BF-B9AC-8E3162E1929D}"/>
    <hyperlink ref="H420" r:id="rId1456" xr:uid="{45CB0740-62D7-4F54-B26B-4D92B5D53CCF}"/>
    <hyperlink ref="H415" r:id="rId1457" xr:uid="{C867EE5D-D941-474A-85E0-FA74CCDDFC66}"/>
    <hyperlink ref="F421" r:id="rId1458" xr:uid="{585E6A07-9BE4-4BED-AAEA-23628A2F9524}"/>
    <hyperlink ref="M421" r:id="rId1459" xr:uid="{4BC72E95-48AD-443D-9EFD-F7E18B906F91}"/>
    <hyperlink ref="M420" r:id="rId1460" xr:uid="{67543F34-0517-4692-B068-D4CA4A588ACE}"/>
    <hyperlink ref="N420" r:id="rId1461" xr:uid="{7D699B38-52BE-4D2F-A7B9-EB6F5FCA1D86}"/>
    <hyperlink ref="H422" r:id="rId1462" xr:uid="{D9516109-48A1-4352-8353-2733A1758184}"/>
    <hyperlink ref="M422" r:id="rId1463" xr:uid="{B6E4457E-E4DB-43AC-9736-C2A08BD3F480}"/>
    <hyperlink ref="F422" r:id="rId1464" xr:uid="{9B5A0B7B-CA43-49CC-AD02-ABA247E54E74}"/>
    <hyperlink ref="G422" r:id="rId1465" xr:uid="{840B8B8D-862B-443F-B17F-1DB855E875D2}"/>
    <hyperlink ref="O423" r:id="rId1466" xr:uid="{E9B2476F-5749-4283-9483-7A7423B8C5F4}"/>
    <hyperlink ref="M423" r:id="rId1467" xr:uid="{A66EA800-4BBC-4657-9C2C-4EF88561CE54}"/>
    <hyperlink ref="N423" r:id="rId1468" xr:uid="{B7D73768-C385-477C-A9F2-B5235205B030}"/>
    <hyperlink ref="F423" r:id="rId1469" xr:uid="{FDDD68A3-2E2C-4E9F-AA55-F3DD9D06389C}"/>
    <hyperlink ref="G423" r:id="rId1470" xr:uid="{FD40E5EF-698D-4BC0-BD80-1BE3B1C60984}"/>
    <hyperlink ref="J423" r:id="rId1471" xr:uid="{96E7F0AB-B574-4596-8C80-C3AF77BA45BF}"/>
    <hyperlink ref="H423" r:id="rId1472" xr:uid="{1E7FA757-9A35-468F-B1E5-457262AEF157}"/>
    <hyperlink ref="I423" r:id="rId1473" xr:uid="{C768D37E-13C9-4B72-9B4B-4C67566BE840}"/>
    <hyperlink ref="M425" r:id="rId1474" xr:uid="{7DF563DB-6A2B-4E10-82EC-A85EBCB206AA}"/>
    <hyperlink ref="F424" r:id="rId1475" xr:uid="{488E2BDD-46F7-4BE5-831E-11950070CFCF}"/>
    <hyperlink ref="F425" r:id="rId1476" xr:uid="{2D4F8E0E-C277-46C7-A2E5-D374D5D58A30}"/>
    <hyperlink ref="G425" r:id="rId1477" xr:uid="{B9954952-312E-4AF2-A103-718164979CF7}"/>
    <hyperlink ref="H424" r:id="rId1478" xr:uid="{EDE19B17-F303-4B48-B923-DDD07E82DD32}"/>
    <hyperlink ref="H425" r:id="rId1479" xr:uid="{212DDF28-D3AD-4842-8432-5EEBEAC5D094}"/>
    <hyperlink ref="N426" r:id="rId1480" xr:uid="{62623074-F7DC-46A2-B5EE-56B62726983B}"/>
    <hyperlink ref="M426" r:id="rId1481" xr:uid="{FBFEDD6E-3EDE-4B79-82EA-D957A1B21454}"/>
    <hyperlink ref="M433" r:id="rId1482" xr:uid="{EC300C97-836D-4202-8546-A3CC01173426}"/>
    <hyperlink ref="N433" r:id="rId1483" xr:uid="{364E29AC-EC45-4066-ADF6-1C2DBBBB77FB}"/>
    <hyperlink ref="M441" r:id="rId1484" xr:uid="{D81FB414-DFCC-4DEA-992A-5FBC6A7F69A3}"/>
    <hyperlink ref="N441" r:id="rId1485" xr:uid="{CA38E666-0AC9-4AC4-A1FC-92A692547825}"/>
    <hyperlink ref="F442" r:id="rId1486" xr:uid="{6BA51EEB-0685-4CF3-8F39-DB255383A6BB}"/>
    <hyperlink ref="H442" r:id="rId1487" xr:uid="{A73919EF-885D-4F7B-AFFA-C9DA93B56FBF}"/>
    <hyperlink ref="G441" r:id="rId1488" xr:uid="{8AB4C6D8-1EB0-4547-846E-D160A2A0B386}"/>
    <hyperlink ref="G433" r:id="rId1489" xr:uid="{56E2726A-6110-4902-A689-92932F60BF10}"/>
    <hyperlink ref="F426" r:id="rId1490" xr:uid="{4860A061-5E12-4A79-8855-93575EA94020}"/>
    <hyperlink ref="F427" r:id="rId1491" xr:uid="{328F8FD9-ADF0-4C93-9DAC-AF16C443F487}"/>
    <hyperlink ref="G428" r:id="rId1492" xr:uid="{08DE595F-86BA-4FA2-B98D-602C1BE3C94E}"/>
    <hyperlink ref="G427" r:id="rId1493" xr:uid="{A7038C7A-FE80-41DB-A649-84E957CE44B5}"/>
    <hyperlink ref="G429:G432" r:id="rId1494" display="MoRC 2025" xr:uid="{31F93C5A-51A6-4562-A8FF-D26E538E32F1}"/>
    <hyperlink ref="F428" r:id="rId1495" xr:uid="{25C27530-71FD-4501-8185-916C259A5FE9}"/>
    <hyperlink ref="F429:F432" r:id="rId1496" display="MoRC 2025" xr:uid="{1075335A-2929-4873-9B6A-C3781BF75476}"/>
    <hyperlink ref="F435" r:id="rId1497" xr:uid="{FDC3720B-2187-4028-A2A4-2BDAF8370400}"/>
    <hyperlink ref="G435" r:id="rId1498" xr:uid="{21667F35-CDDB-4E6B-8165-D4587AF979A5}"/>
    <hyperlink ref="G436:G440" r:id="rId1499" display="CTTE 2025" xr:uid="{CE2E99C5-2382-4C91-A24B-83901354186E}"/>
    <hyperlink ref="F436" r:id="rId1500" xr:uid="{E0AB43BC-54B0-45C8-B208-C7146113F885}"/>
    <hyperlink ref="F437:F440" r:id="rId1501" display="CTTE 2025" xr:uid="{D804787E-B611-4F43-B8DF-442BADDFBEA1}"/>
    <hyperlink ref="M443" r:id="rId1502" xr:uid="{F319AFFA-506A-43E7-AF71-8E467D0EC84B}"/>
    <hyperlink ref="F443" r:id="rId1503" xr:uid="{DD619235-44E8-4250-9B3E-DED4B367A910}"/>
    <hyperlink ref="H443" r:id="rId1504" xr:uid="{9C9878EC-BB85-4AC4-8868-AF08B172E26B}"/>
    <hyperlink ref="M444" r:id="rId1505" xr:uid="{D2036090-995A-43CC-8CFC-B920B2053331}"/>
    <hyperlink ref="H444" r:id="rId1506" xr:uid="{E651ACDA-F05C-4F31-B4C2-9893EE38DC6A}"/>
    <hyperlink ref="I444" r:id="rId1507" xr:uid="{872A69DE-057C-464D-A512-856497A265CC}"/>
    <hyperlink ref="G444" r:id="rId1508" xr:uid="{760F2B63-ED57-4294-BFE3-82DF51B32744}"/>
    <hyperlink ref="F445" r:id="rId1509" xr:uid="{5A0037CA-24E6-47CC-97BE-D0D367797A8D}"/>
    <hyperlink ref="M445" r:id="rId1510" xr:uid="{927506A5-2EB9-479B-BCE5-967CDCA94ADF}"/>
    <hyperlink ref="G446" r:id="rId1511" xr:uid="{CEC6788A-7986-4F23-AB4E-EF70975082A6}"/>
    <hyperlink ref="M446" r:id="rId1512" xr:uid="{3EFCF877-0477-4A5C-89C1-B14631340E23}"/>
    <hyperlink ref="N446" r:id="rId1513" xr:uid="{9755A29C-6671-464E-B054-8B0117E76EBA}"/>
    <hyperlink ref="F447" r:id="rId1514" xr:uid="{32A271B3-7D0B-46EE-AC8E-24238C854D9F}"/>
    <hyperlink ref="H446" r:id="rId1515" xr:uid="{C055A6F8-92BE-425F-812B-DE4C71D69230}"/>
    <hyperlink ref="H447" r:id="rId1516" xr:uid="{2D10B4AA-295D-4FD8-ADBF-954EEF393C6B}"/>
    <hyperlink ref="M428" r:id="rId1517" xr:uid="{D852F766-51E1-418F-8011-DA933DD6350B}"/>
    <hyperlink ref="M429" r:id="rId1518" xr:uid="{06941BA1-B12E-4A55-B66C-84B83B928AF7}"/>
    <hyperlink ref="M430" r:id="rId1519" xr:uid="{5A7C2ACA-92E6-48C5-B2AB-453D7D590D21}"/>
    <hyperlink ref="M431" r:id="rId1520" xr:uid="{32464C2A-7E91-44DB-BF13-2686EA5DBAD8}"/>
    <hyperlink ref="M432" r:id="rId1521" xr:uid="{9AA37E2B-DFDD-4576-8E55-FEA1E6244B72}"/>
    <hyperlink ref="M436:M440" r:id="rId1522" display="root directory" xr:uid="{A2421758-D78D-4CC1-B7F5-5BBBDA2D8FBF}"/>
    <hyperlink ref="M427" r:id="rId1523" xr:uid="{E6D795C9-5241-482E-839D-FB4012C9AEC8}"/>
    <hyperlink ref="O448" r:id="rId1524" xr:uid="{2AE2C969-95FE-4937-B135-6E916E304912}"/>
    <hyperlink ref="M448" r:id="rId1525" xr:uid="{A4CEFDD9-2ADB-4ECA-BA95-0F8D1FD1FFE9}"/>
    <hyperlink ref="P448" r:id="rId1526" xr:uid="{81EA5B29-A739-4291-AFD8-10D18C01D0D9}"/>
    <hyperlink ref="N448" r:id="rId1527" xr:uid="{8CBA3D79-F35D-453E-8824-1F0161B09420}"/>
    <hyperlink ref="G448" r:id="rId1528" xr:uid="{B4821201-7FB9-4447-A445-B8A83DD1A008}"/>
    <hyperlink ref="F449" r:id="rId1529" xr:uid="{BBCE98AD-3E58-49A8-8DE0-421121B6CC3C}"/>
    <hyperlink ref="G449" r:id="rId1530" xr:uid="{AEFE502A-277D-47EB-BD5C-C3DE1A920C13}"/>
    <hyperlink ref="F450" r:id="rId1531" xr:uid="{BC8DF03F-984C-4609-817E-FC75CEC4735E}"/>
    <hyperlink ref="G450" r:id="rId1532" xr:uid="{6ED9F6D2-1CE7-44FF-9F2C-07DEDC8472CF}"/>
    <hyperlink ref="J449" r:id="rId1533" xr:uid="{52FD39C5-2F39-4D60-9464-D92025176FCF}"/>
    <hyperlink ref="I449" r:id="rId1534" xr:uid="{93837EA8-76DD-481E-9F8D-827470685B6E}"/>
    <hyperlink ref="H449" r:id="rId1535" xr:uid="{D01E6904-A1FE-4E0C-94D8-6D1E161ACE02}"/>
    <hyperlink ref="H450" r:id="rId1536" xr:uid="{589B2EF7-B672-4084-90FE-8AF06AC1B7B5}"/>
    <hyperlink ref="M450" r:id="rId1537" xr:uid="{5AF0FFCB-2FFD-47F3-8477-E9180EB72C83}"/>
    <hyperlink ref="N449" r:id="rId1538" xr:uid="{FA01710F-C357-4D2E-89F0-CD32D2397836}"/>
    <hyperlink ref="O449" r:id="rId1539" xr:uid="{59ED7F64-5986-4C9B-AC52-43F0E590096C}"/>
    <hyperlink ref="M449" r:id="rId1540" xr:uid="{3C45C72B-E3F4-4577-9DD7-AD5C3010D9A5}"/>
    <hyperlink ref="M451" r:id="rId1541" xr:uid="{5550995C-4479-4356-907B-FDC9BEE2CD6A}"/>
    <hyperlink ref="N451" r:id="rId1542" xr:uid="{BB3D5BAB-E304-43E9-BF85-74DFA8A5BBCA}"/>
    <hyperlink ref="O451" r:id="rId1543" xr:uid="{B7E5367D-461B-4CB3-80A1-C279A4FBE91B}"/>
    <hyperlink ref="F451" r:id="rId1544" xr:uid="{4B7F3398-2564-40F7-93A7-73BD1D7D1496}"/>
    <hyperlink ref="G451" r:id="rId1545" xr:uid="{86E025F8-6BD5-4C1F-910B-2EA0E16EBC31}"/>
    <hyperlink ref="F452" r:id="rId1546" xr:uid="{208CB767-A9D2-476B-B714-0C7AED96AAB9}"/>
    <hyperlink ref="J451" r:id="rId1547" xr:uid="{566DB6AE-7669-4BA3-B7ED-21AC904CE5BE}"/>
    <hyperlink ref="I451" r:id="rId1548" xr:uid="{39209155-39FE-4AE7-A4C0-F02225D18F0A}"/>
    <hyperlink ref="H451" r:id="rId1549" xr:uid="{5BCF1C33-7428-42A9-A810-D6C656D03EA9}"/>
    <hyperlink ref="M452" r:id="rId1550" xr:uid="{8DE71AB2-E3D2-41F5-AC8F-3C33AA50A52D}"/>
    <hyperlink ref="N452" r:id="rId1551" xr:uid="{6CA8E592-869D-4468-B421-C0AA77EB497C}"/>
    <hyperlink ref="O452" r:id="rId1552" xr:uid="{5203F604-29FE-42E9-837F-4FF85575F180}"/>
    <hyperlink ref="G452" r:id="rId1553" xr:uid="{E32CBF9D-BA21-43F7-ABC7-71EA2B375529}"/>
    <hyperlink ref="H452" r:id="rId1554" xr:uid="{3350DADB-12A5-4914-97DE-2FFA7CEB750C}"/>
    <hyperlink ref="I452" r:id="rId1555" xr:uid="{4362EE38-70E7-41D9-ABDE-CD332C8295DB}"/>
    <hyperlink ref="J452" r:id="rId1556" xr:uid="{B21FF594-83C8-489F-8FC1-EAAA4982D59D}"/>
    <hyperlink ref="O453" r:id="rId1557" xr:uid="{1C43CD4D-C2EC-4521-A843-3B4C3A69879C}"/>
    <hyperlink ref="M453" r:id="rId1558" xr:uid="{222D6B01-2134-419A-97CE-92EF787FF2B1}"/>
    <hyperlink ref="N453" r:id="rId1559" xr:uid="{1E86F479-BE05-4C87-8368-C8825BBDCD5B}"/>
    <hyperlink ref="F453" r:id="rId1560" xr:uid="{7FCF4D73-32C7-4CAC-AE5A-1D459970ED6D}"/>
    <hyperlink ref="G453" r:id="rId1561" xr:uid="{3D819118-5BCF-4A6D-B945-393B008C6C92}"/>
    <hyperlink ref="H453" r:id="rId1562" xr:uid="{0D40F49D-BCBB-4B08-9FF3-E4EF90745410}"/>
    <hyperlink ref="I453" r:id="rId1563" xr:uid="{625B132E-6D0D-4766-B23E-E70C0C129A1D}"/>
    <hyperlink ref="J453" r:id="rId1564" xr:uid="{478A329B-63CE-4C80-BF45-FAF7307FD571}"/>
    <hyperlink ref="M457" r:id="rId1565" xr:uid="{EB5A848B-7FF6-44AE-94F3-A6D0525D2492}"/>
    <hyperlink ref="N457" r:id="rId1566" xr:uid="{386728CD-2CA4-4ABA-9F72-2B21699C8DC9}"/>
    <hyperlink ref="O457" r:id="rId1567" xr:uid="{1E0632E8-C273-44CA-B4A8-026BDE02CEC3}"/>
    <hyperlink ref="P457" r:id="rId1568" xr:uid="{07F88B25-1DAB-4603-9002-93073C5EEE1D}"/>
    <hyperlink ref="Q457" r:id="rId1569" xr:uid="{534CB012-485F-4F47-8259-CEB39AA5E594}"/>
    <hyperlink ref="F454" r:id="rId1570" xr:uid="{1D4FC8F9-48FD-4E8B-8A4A-BAFAE0A9EC04}"/>
    <hyperlink ref="F455" r:id="rId1571" xr:uid="{F362B01B-C7DC-49CF-881D-37F162EA0CFF}"/>
    <hyperlink ref="F456" r:id="rId1572" xr:uid="{7B2747D5-3722-4133-8524-18CE6A2B38C9}"/>
    <hyperlink ref="F457" r:id="rId1573" xr:uid="{94068203-8FDE-4ED4-8EC5-B2D69F978423}"/>
    <hyperlink ref="G457" r:id="rId1574" xr:uid="{916323BB-184D-40E0-8911-41F8768CE41D}"/>
    <hyperlink ref="M458" r:id="rId1575" xr:uid="{9EDBBE65-389C-4A35-BA9B-6B30A211D101}"/>
    <hyperlink ref="N458" r:id="rId1576" display="The_Hip_Abduction" xr:uid="{4ACE2F83-0CE7-41F0-BC6C-132C2AC54529}"/>
    <hyperlink ref="F458" r:id="rId1577" xr:uid="{4D3CE6F4-B7B8-45A7-AEE1-FFC47414610A}"/>
    <hyperlink ref="G458" r:id="rId1578" xr:uid="{233D1944-CABE-4300-8A25-2D14265A54C9}"/>
    <hyperlink ref="I454" r:id="rId1579" xr:uid="{27B20D15-97C6-43D4-9EF4-461F5F5B2779}"/>
    <hyperlink ref="H454" r:id="rId1580" xr:uid="{C001BD51-D14B-4E9B-A51C-8E4C020062DF}"/>
    <hyperlink ref="J455" r:id="rId1581" xr:uid="{DB3B2C42-9839-4A0E-96F9-A7AB31D8845A}"/>
    <hyperlink ref="I455" r:id="rId1582" xr:uid="{9E365380-3479-4A6F-A890-1A9475AC8124}"/>
    <hyperlink ref="H455" r:id="rId1583" xr:uid="{E10561F6-C89A-4A4B-8501-98936DEE7832}"/>
    <hyperlink ref="H456" r:id="rId1584" xr:uid="{FED0ED84-51C8-47F2-887E-2BF67C5C0076}"/>
    <hyperlink ref="I456" r:id="rId1585" xr:uid="{7348A82F-1CC6-4581-B4FD-35AD912C012A}"/>
    <hyperlink ref="J456" r:id="rId1586" xr:uid="{9A850232-8E70-4226-B1D1-3D585D6DA3F0}"/>
    <hyperlink ref="L457" r:id="rId1587" xr:uid="{3B9F92D4-C729-4969-8400-1BAA4A9970DD}"/>
    <hyperlink ref="H457" r:id="rId1588" xr:uid="{866BAB63-593F-4E27-83BC-C56CBED8C1C5}"/>
    <hyperlink ref="J457" r:id="rId1589" xr:uid="{B1D1FE4C-C477-4FC2-AC66-2F3B9DD343E6}"/>
    <hyperlink ref="K457" r:id="rId1590" xr:uid="{717C2E8F-1C88-493F-9085-1F4FD7BCE40E}"/>
    <hyperlink ref="I457" r:id="rId1591" xr:uid="{D899023B-1A0C-4604-B149-4D2E3AABDEFA}"/>
    <hyperlink ref="H441" r:id="rId1592" xr:uid="{4938FFE7-9291-4B23-BBA0-ABABCBBD3E5C}"/>
    <hyperlink ref="I441" r:id="rId1593" xr:uid="{269E4F2E-DF1E-412F-B044-3AF7C19AB81A}"/>
    <hyperlink ref="G459" r:id="rId1594" xr:uid="{92FCAAAE-8289-492E-81B5-EA619166A911}"/>
    <hyperlink ref="H459" r:id="rId1595" xr:uid="{6CB48D39-A1ED-432F-9446-21220B347406}"/>
    <hyperlink ref="P459" r:id="rId1596" xr:uid="{071D0977-C465-4143-9522-6CE4F0E438D0}"/>
    <hyperlink ref="N459" r:id="rId1597" xr:uid="{41B561CB-57F3-4D51-B696-F385E37346A1}"/>
    <hyperlink ref="O459" r:id="rId1598" xr:uid="{331FE679-CB6B-4D49-997C-F5C42ACEB64C}"/>
    <hyperlink ref="M459" r:id="rId1599" xr:uid="{64038B49-DEF1-4D9C-8342-3C38F61C9926}"/>
    <hyperlink ref="Q459" r:id="rId1600" xr:uid="{0E1F45C2-7928-4734-97EB-059B6C03715C}"/>
    <hyperlink ref="R459" r:id="rId1601" xr:uid="{0807B7AC-318D-4E4F-817E-8F029AF56B52}"/>
    <hyperlink ref="I458" r:id="rId1602" xr:uid="{FCD10D49-9C0D-4325-ACAF-10D50D6561AF}"/>
    <hyperlink ref="H458" r:id="rId1603" xr:uid="{C167F58F-9DF6-4308-B5CC-D58AB6A1EB53}"/>
    <hyperlink ref="J458" r:id="rId1604" xr:uid="{91C987C3-2E1C-4990-BB83-E828DBE0B343}"/>
    <hyperlink ref="M460" r:id="rId1605" xr:uid="{610B0180-21AA-4573-82CC-3594ACE5325A}"/>
    <hyperlink ref="G460" r:id="rId1606" xr:uid="{B70D3A3C-22D2-48B4-BAAC-70617F06C9E9}"/>
    <hyperlink ref="H460" r:id="rId1607" xr:uid="{F0912BCB-CF08-40CF-B8A1-DA1E1BF735F0}"/>
    <hyperlink ref="F461" r:id="rId1608" xr:uid="{7143B95A-440A-4C0C-9A7F-D7947B125BC4}"/>
    <hyperlink ref="N461" r:id="rId1609" xr:uid="{A7DAC998-6EAA-4A8D-A913-26F51988A964}"/>
    <hyperlink ref="M461" r:id="rId1610" xr:uid="{BEC31F02-1427-49B8-A620-E27E3E73243E}"/>
    <hyperlink ref="M462" r:id="rId1611" xr:uid="{62C7640A-795C-4ED7-8376-C3F8F4D4C5B1}"/>
    <hyperlink ref="N463" r:id="rId1612" xr:uid="{46269B7D-C0B3-4792-83E4-7FF0012331B2}"/>
    <hyperlink ref="O463" r:id="rId1613" xr:uid="{59296DBD-258B-41EA-A2F9-A4648D559F15}"/>
    <hyperlink ref="M463" r:id="rId1614" xr:uid="{3345AB79-F39D-47CE-8F62-940FE3F0DC88}"/>
    <hyperlink ref="F462" r:id="rId1615" xr:uid="{E5555A04-6DD8-445C-8CDA-1DF8AD87E71E}"/>
    <hyperlink ref="G462" r:id="rId1616" xr:uid="{0E7449E0-2955-4682-A043-62CF25DA4BE9}"/>
    <hyperlink ref="G463" r:id="rId1617" xr:uid="{828650E8-C375-40DF-93AC-0981837C2C86}"/>
    <hyperlink ref="H462" r:id="rId1618" xr:uid="{C3515A40-EE28-404C-A010-4A7909A46F68}"/>
    <hyperlink ref="I463" r:id="rId1619" xr:uid="{C0E97CE2-45AB-41F3-8972-AF450ED5BE8A}"/>
    <hyperlink ref="H463" r:id="rId1620" xr:uid="{EE64845C-7E78-4EAF-8B2C-35A7DBEF2322}"/>
    <hyperlink ref="M465" r:id="rId1621" xr:uid="{2C9DF01A-C926-4F2F-AE0D-4A61EE0091D5}"/>
    <hyperlink ref="F464" r:id="rId1622" xr:uid="{501BC73E-474A-4987-AB28-E0FDF5FE0B07}"/>
    <hyperlink ref="F466" r:id="rId1623" xr:uid="{C17B1C48-74DA-43F0-B86E-65E254BF20A6}"/>
    <hyperlink ref="F467:G467" r:id="rId1624" display="Falling in Reverse" xr:uid="{31FF01D4-21C2-4CF6-B284-A39448C4AF29}"/>
    <hyperlink ref="G467" r:id="rId1625" xr:uid="{73A48A45-4A66-4AFE-A001-E0073C14BE5A}"/>
    <hyperlink ref="M473" r:id="rId1626" xr:uid="{BC9EFD4D-F785-444C-A042-21E94C87AA11}"/>
    <hyperlink ref="O473" r:id="rId1627" xr:uid="{8779AFDC-0989-4785-8B2A-A78703F1315E}"/>
    <hyperlink ref="N473" r:id="rId1628" xr:uid="{0A4D190F-A632-4433-86FE-6337901F4A26}"/>
    <hyperlink ref="M474" r:id="rId1629" xr:uid="{006A3D75-25DC-4D57-B970-8C7972B3F7CC}"/>
    <hyperlink ref="N474" r:id="rId1630" xr:uid="{878B7618-899B-4C23-B3B6-74E997954C14}"/>
    <hyperlink ref="M475" r:id="rId1631" xr:uid="{0540FA2F-E285-4BC9-8143-9595D62EFE05}"/>
    <hyperlink ref="G468" r:id="rId1632" xr:uid="{B12664FA-9836-4DFA-AED8-28AFC24397EC}"/>
    <hyperlink ref="F468" r:id="rId1633" xr:uid="{0539DC5C-BBE8-4B9A-A95D-13B99979D778}"/>
    <hyperlink ref="G469" r:id="rId1634" xr:uid="{9054D3F8-D66B-4CE8-BEA6-DB3400BFE47F}"/>
    <hyperlink ref="G470" r:id="rId1635" xr:uid="{6C2EE734-F945-48A4-A76A-0A33C226ACFF}"/>
    <hyperlink ref="G471" r:id="rId1636" xr:uid="{B60C4475-3B7D-4981-B73D-0AA783BBE2AD}"/>
    <hyperlink ref="G472" r:id="rId1637" xr:uid="{A897B513-7E29-4B0B-ADDE-38016D32E1AB}"/>
    <hyperlink ref="F469" r:id="rId1638" xr:uid="{C5BC26CA-C63E-457A-B75D-90E65864FBE3}"/>
    <hyperlink ref="F470" r:id="rId1639" xr:uid="{A59F82A3-B225-4EB2-A374-53BCD7334668}"/>
    <hyperlink ref="F471" r:id="rId1640" xr:uid="{969074AB-2194-4C15-95B6-D5770D1F5FA4}"/>
    <hyperlink ref="F472" r:id="rId1641" xr:uid="{E68DE51F-205C-491F-84A6-77AEE680A982}"/>
    <hyperlink ref="G473" r:id="rId1642" xr:uid="{68EDDB98-EF6C-469C-B36E-2EF534D8ED7D}"/>
    <hyperlink ref="G474" r:id="rId1643" xr:uid="{BD23F557-5227-4BB5-BFF5-61FFD88DAF2D}"/>
    <hyperlink ref="O478" r:id="rId1644" xr:uid="{99BEB10C-6410-4F32-820A-ADE0DBF52198}"/>
    <hyperlink ref="N478" r:id="rId1645" xr:uid="{00B2EAAA-8AA9-4E5D-970F-5469458B790A}"/>
    <hyperlink ref="M478" r:id="rId1646" xr:uid="{4D4E9C33-2FD1-4EE7-A010-A728D585CF31}"/>
    <hyperlink ref="F476" r:id="rId1647" xr:uid="{270BA3EB-E8C5-44A1-A284-BD644819C4A2}"/>
    <hyperlink ref="G476" r:id="rId1648" xr:uid="{B7460C7F-7AAE-41F9-9651-3A781EF44E04}"/>
    <hyperlink ref="F478" r:id="rId1649" xr:uid="{5ED29351-212C-4A67-8EB8-6A8D52801885}"/>
    <hyperlink ref="M479" r:id="rId1650" xr:uid="{BBC48FB4-0A76-4C8A-BFB6-1B3F75F41E51}"/>
    <hyperlink ref="N479" r:id="rId1651" xr:uid="{5FE75976-2F6D-41A2-9B08-24EC967FAC70}"/>
    <hyperlink ref="F479" r:id="rId1652" xr:uid="{2A7B9513-4F54-466B-9245-6D98B9166AB6}"/>
    <hyperlink ref="M480" r:id="rId1653" xr:uid="{8DADDDD8-BBD7-464D-B9D0-956364308B9B}"/>
    <hyperlink ref="O480" r:id="rId1654" xr:uid="{6631DA9A-205B-43D8-AED5-87E5F2781A22}"/>
    <hyperlink ref="N480" r:id="rId1655" xr:uid="{91B17CF3-3EA6-4295-8C71-6D1DD7A625EC}"/>
    <hyperlink ref="P480" r:id="rId1656" xr:uid="{91D07588-093D-465E-9F9F-9F0AC3646AE4}"/>
    <hyperlink ref="P481" r:id="rId1657" xr:uid="{470D6196-8AD7-418F-8795-2D8C93F041DA}"/>
    <hyperlink ref="M481" r:id="rId1658" xr:uid="{FCC7EEC1-4BFE-4C4A-8F29-B92099EB9727}"/>
    <hyperlink ref="N481" r:id="rId1659" xr:uid="{9DAD2993-95A6-47A6-9EFB-2BC88689F6A9}"/>
    <hyperlink ref="O481" r:id="rId1660" xr:uid="{94BC4983-F3FA-4331-A175-07F17BA90F7A}"/>
    <hyperlink ref="F480" r:id="rId1661" xr:uid="{DC1AA6BC-200F-4F73-99F4-4AF7D71530D3}"/>
    <hyperlink ref="G480" r:id="rId1662" xr:uid="{475A6645-F04C-4038-87FC-3D5755454AAF}"/>
    <hyperlink ref="F481" r:id="rId1663" xr:uid="{B25AFE49-4AC2-4413-B36E-C7F672009165}"/>
    <hyperlink ref="G481" r:id="rId1664" xr:uid="{012F8773-36C6-480B-B917-39A0380B0627}"/>
    <hyperlink ref="N482" r:id="rId1665" xr:uid="{2FB9610E-71D5-4EEC-842E-18EAB90AB48C}"/>
    <hyperlink ref="M482" r:id="rId1666" xr:uid="{D6B688B0-FC93-4705-A840-4A56A4D53819}"/>
    <hyperlink ref="F482" r:id="rId1667" xr:uid="{FE5DD1E4-6355-4C7F-8C1A-ABEA7FFCD3AC}"/>
    <hyperlink ref="G482" r:id="rId1668" xr:uid="{A6BB3491-F27C-47EB-8D02-0F60A4574746}"/>
    <hyperlink ref="I482" r:id="rId1669" xr:uid="{84B5C510-A070-4972-A7DD-2C5B35D9B8B1}"/>
    <hyperlink ref="H482" r:id="rId1670" xr:uid="{8A3DF775-F22D-4160-AE27-CFDD18E73F09}"/>
    <hyperlink ref="N483" r:id="rId1671" xr:uid="{FE89526E-FCD2-492E-8F57-DF74E89A9577}"/>
    <hyperlink ref="M483" r:id="rId1672" xr:uid="{4E664F8D-377A-4603-A826-54978FC6A325}"/>
    <hyperlink ref="G483" r:id="rId1673" xr:uid="{939C3165-4142-4070-AFCC-F97BB5060461}"/>
    <hyperlink ref="F484" r:id="rId1674" xr:uid="{0E3B713E-8355-4D04-9FD6-88EC959E7F4D}"/>
    <hyperlink ref="F485" r:id="rId1675" xr:uid="{519224FE-6755-4416-8FA7-162E12D9E1A1}"/>
    <hyperlink ref="N485" r:id="rId1676" xr:uid="{024BAAC1-7F0E-43FB-BDFC-AF46EBEE2206}"/>
    <hyperlink ref="M485" r:id="rId1677" xr:uid="{6A294A35-2672-42F3-9EBD-B840FD848123}"/>
    <hyperlink ref="G486" r:id="rId1678" xr:uid="{09C33137-64E4-45F2-861F-2786E8B8EC32}"/>
    <hyperlink ref="O486" r:id="rId1679" xr:uid="{9466324A-8DE7-429B-842B-19821BD2529A}"/>
    <hyperlink ref="N486" r:id="rId1680" xr:uid="{094A27E8-0B53-4650-842C-246F3C70E1B8}"/>
    <hyperlink ref="P486" r:id="rId1681" xr:uid="{39AC2D2C-C6AF-4C21-BE61-0753122E83D9}"/>
    <hyperlink ref="M486" r:id="rId1682" xr:uid="{462811D9-C411-4EC8-9C48-537318FE655C}"/>
    <hyperlink ref="G487" r:id="rId1683" xr:uid="{A364E35D-C970-4C68-B7CB-34938B79E651}"/>
    <hyperlink ref="N487" r:id="rId1684" xr:uid="{13952CA1-9106-4AB3-A5EE-273DC1FE1F78}"/>
    <hyperlink ref="M487" r:id="rId1685" xr:uid="{C663959F-1520-471C-A579-1DA7DE361AFE}"/>
    <hyperlink ref="M488" r:id="rId1686" xr:uid="{54CBB1FF-4CD3-41AA-A21B-785940622352}"/>
    <hyperlink ref="O488" r:id="rId1687" xr:uid="{5730BB2F-1517-4CAD-A954-3390D15AEE80}"/>
    <hyperlink ref="N488" r:id="rId1688" xr:uid="{C9DD63DE-A7D0-4FA3-A5EB-FAA396DEA4BF}"/>
    <hyperlink ref="F488" r:id="rId1689" xr:uid="{1513F050-861C-4100-9D65-5A185711CB24}"/>
    <hyperlink ref="G488" r:id="rId1690" xr:uid="{9D6A58A6-CCF4-40B5-92AD-823BD6CCA494}"/>
    <hyperlink ref="F489" r:id="rId1691" xr:uid="{510C7955-D521-45B6-A531-B2A3DF5A7206}"/>
    <hyperlink ref="N490" r:id="rId1692" xr:uid="{8E084961-BFF4-4CCF-935A-442DA3DA9186}"/>
    <hyperlink ref="M490" r:id="rId1693" xr:uid="{58CB6158-4B10-4004-B81E-32976C5D95EA}"/>
    <hyperlink ref="M497" r:id="rId1694" xr:uid="{819574C2-CD0B-4589-8130-1259BA6BB771}"/>
    <hyperlink ref="G490" r:id="rId1695" xr:uid="{0BF01339-83F8-43DA-B0B6-4E2D0A3A3094}"/>
    <hyperlink ref="F492" r:id="rId1696" xr:uid="{B4C12855-4BE4-4D12-9D0B-0B8155C07492}"/>
    <hyperlink ref="F493:F496" r:id="rId1697" display="CTTE 2026" xr:uid="{E0220A40-E567-43AE-BF22-4188BECF00EF}"/>
    <hyperlink ref="G492" r:id="rId1698" xr:uid="{F432B88E-75FF-4A22-864E-A584C0CA3C87}"/>
    <hyperlink ref="G493:G496" r:id="rId1699" display="CTTE 2026" xr:uid="{C33D10D8-93A8-4D01-9763-13EE971EF31F}"/>
    <hyperlink ref="F497" r:id="rId1700" xr:uid="{C92BC2D0-A7B2-40F0-8E59-10BC3FCE07BC}"/>
    <hyperlink ref="F498" r:id="rId1701" xr:uid="{086BCAA7-388F-4BDC-ADA8-A74C8269B9B7}"/>
    <hyperlink ref="F500" r:id="rId1702" xr:uid="{EB3BC53F-EF31-486F-B92C-4F319C2DD21A}"/>
    <hyperlink ref="G500" r:id="rId1703" xr:uid="{071EE5D2-8287-44AA-9065-6D4FC07C0113}"/>
    <hyperlink ref="O501" r:id="rId1704" xr:uid="{AED7B2E8-532C-4268-828A-5C2CCFE6138D}"/>
    <hyperlink ref="N501" r:id="rId1705" xr:uid="{92F5F53D-4B00-49B5-9C5D-B6B313CC1766}"/>
    <hyperlink ref="M501" r:id="rId1706" xr:uid="{A429A68F-75FE-46D0-AEDA-C55175DB67A6}"/>
    <hyperlink ref="M502" r:id="rId1707" xr:uid="{0166B64D-5841-4E51-BACE-682EEFB5B869}"/>
    <hyperlink ref="N502" r:id="rId1708" xr:uid="{F64340DF-F917-4348-BBFE-6B26A7E5059F}"/>
    <hyperlink ref="F501" r:id="rId1709" xr:uid="{07DFB251-32D8-4886-B765-FE635C542F54}"/>
    <hyperlink ref="G501" r:id="rId1710" xr:uid="{B77CB5FD-5A35-40AC-8FDE-020F1662E0AD}"/>
    <hyperlink ref="F502" r:id="rId1711" xr:uid="{DC18004A-F834-4052-BEFD-BC43363FDBBD}"/>
    <hyperlink ref="M511" r:id="rId1712" xr:uid="{567DFF17-AB32-40FC-97CC-495DAF20053C}"/>
    <hyperlink ref="N511" r:id="rId1713" xr:uid="{23AA0DE3-E0CE-441C-835F-7FC1D6A84725}"/>
    <hyperlink ref="G510" r:id="rId1714" xr:uid="{EC7AF91D-B76E-48C2-93EC-3121F0726BA6}"/>
    <hyperlink ref="F510" r:id="rId1715" xr:uid="{69C2AA7C-5F05-4642-B47D-3BC8C5A1F34F}"/>
    <hyperlink ref="G511" r:id="rId1716" xr:uid="{7340C1FC-8FE3-4B7C-B4FF-4E5F2AD6AF19}"/>
    <hyperlink ref="G509" r:id="rId1717" xr:uid="{45607690-584D-4417-B209-806E0E09FA79}"/>
    <hyperlink ref="F503" r:id="rId1718" xr:uid="{600C8C03-22BE-4991-9C5E-C4F311DCD655}"/>
    <hyperlink ref="G503" r:id="rId1719" xr:uid="{77FECB15-3FB1-4EA5-8EFA-D996E0B350D0}"/>
    <hyperlink ref="G504" r:id="rId1720" xr:uid="{7EA1A9E8-C478-4565-908B-950C9E78A803}"/>
    <hyperlink ref="F504" r:id="rId1721" xr:uid="{782EA34D-C70B-4287-9C49-1B86ABC15260}"/>
    <hyperlink ref="G505" r:id="rId1722" xr:uid="{6B963FC7-40EB-4D45-B7C4-6311496629D0}"/>
    <hyperlink ref="G506" r:id="rId1723" xr:uid="{DF4486DB-2D2D-438A-8A3D-7B54820F3D87}"/>
    <hyperlink ref="G507" r:id="rId1724" xr:uid="{BAC7EA98-B248-4C29-90F4-5F1029E87F72}"/>
    <hyperlink ref="G508" r:id="rId1725" xr:uid="{5ED7C837-0CB2-466C-B38B-32774E87E886}"/>
    <hyperlink ref="F505" r:id="rId1726" xr:uid="{628529D6-682A-4E57-8420-AF7EE770DDC8}"/>
    <hyperlink ref="F506" r:id="rId1727" xr:uid="{A0829871-FFE5-4BF9-934F-B40B11A67179}"/>
    <hyperlink ref="F507" r:id="rId1728" xr:uid="{FC9E9C13-3CED-4A66-A589-930BC7B90228}"/>
    <hyperlink ref="F508" r:id="rId1729" xr:uid="{058BC084-7B3E-4AE3-8D86-7F678CA072F1}"/>
    <hyperlink ref="M509" r:id="rId1730" xr:uid="{62A0BA55-D95B-4F2D-AB5C-8CE85B84CA39}"/>
    <hyperlink ref="N509" r:id="rId1731" xr:uid="{BEDE12F1-70FF-4CE7-BC3C-E6A4822C9816}"/>
    <hyperlink ref="M510" r:id="rId1732" xr:uid="{62FCB603-65E2-43B4-A8EF-207BEAA94375}"/>
    <hyperlink ref="N510" r:id="rId1733" xr:uid="{4CDA41AF-53C1-4AE6-9669-55492C1BB091}"/>
    <hyperlink ref="M499" r:id="rId1734" xr:uid="{6317EEDE-5C84-48B9-8F3A-86369588D81F}"/>
    <hyperlink ref="G512" r:id="rId1735" xr:uid="{5D302B93-312B-46B4-9412-FD7394E7F973}"/>
    <hyperlink ref="G513" r:id="rId1736" xr:uid="{CF1426BB-1E9F-4FEE-BF7A-AC44C8EDD3F1}"/>
    <hyperlink ref="F514" r:id="rId1737" xr:uid="{F6DEE19D-C7B3-4FFD-9864-668C5DCFD20B}"/>
  </hyperlinks>
  <printOptions gridLines="1"/>
  <pageMargins left="0.75" right="0.75" top="0.5" bottom="0.5" header="0.5" footer="0.5"/>
  <pageSetup orientation="portrait" horizontalDpi="4294967293" verticalDpi="4294967293" r:id="rId1738"/>
  <headerFooter alignWithMargins="0"/>
  <legacyDrawing r:id="rId173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5"/>
  <dimension ref="A1:J514"/>
  <sheetViews>
    <sheetView workbookViewId="0">
      <pane ySplit="1" topLeftCell="A2" activePane="bottomLeft" state="frozen"/>
      <selection pane="bottomLeft" activeCell="H22" sqref="H22"/>
    </sheetView>
  </sheetViews>
  <sheetFormatPr defaultRowHeight="12.75"/>
  <cols>
    <col min="1" max="1" width="4" style="7" bestFit="1" customWidth="1"/>
    <col min="2" max="2" width="8.42578125" style="8" bestFit="1" customWidth="1"/>
    <col min="7" max="7" width="12.85546875" bestFit="1" customWidth="1"/>
    <col min="8" max="8" width="6.28515625" style="20" bestFit="1" customWidth="1"/>
    <col min="10" max="10" width="12.5703125" style="127" bestFit="1" customWidth="1"/>
  </cols>
  <sheetData>
    <row r="1" spans="1:10">
      <c r="A1" s="2" t="s">
        <v>118</v>
      </c>
      <c r="B1" s="2" t="s">
        <v>0</v>
      </c>
      <c r="G1" s="2" t="s">
        <v>1905</v>
      </c>
      <c r="H1" s="2" t="s">
        <v>1872</v>
      </c>
      <c r="J1" s="2" t="s">
        <v>1906</v>
      </c>
    </row>
    <row r="2" spans="1:10">
      <c r="A2" s="5">
        <v>1</v>
      </c>
      <c r="B2" s="4">
        <v>30703</v>
      </c>
      <c r="G2" s="47" t="s">
        <v>1955</v>
      </c>
      <c r="H2" s="65" cm="1">
        <f t="array" ref="H2">SUMPRODUCT(--(TEXT($B$2:$B$10000,"mmmm d")=G2))</f>
        <v>6</v>
      </c>
      <c r="J2" s="126" t="s">
        <v>1908</v>
      </c>
    </row>
    <row r="3" spans="1:10">
      <c r="A3" s="5">
        <v>2</v>
      </c>
      <c r="B3" s="4">
        <v>30822</v>
      </c>
      <c r="G3" s="47" t="s">
        <v>1953</v>
      </c>
      <c r="H3" s="65" cm="1">
        <f t="array" ref="H3">SUMPRODUCT(--(TEXT($B$2:$B$10000,"mmmm d")=G3))</f>
        <v>5</v>
      </c>
      <c r="J3" s="126" t="s">
        <v>1910</v>
      </c>
    </row>
    <row r="4" spans="1:10">
      <c r="A4" s="5">
        <v>3</v>
      </c>
      <c r="B4" s="4">
        <v>30980</v>
      </c>
      <c r="G4" s="47" t="s">
        <v>1993</v>
      </c>
      <c r="H4" s="65" cm="1">
        <f t="array" ref="H4">SUMPRODUCT(--(TEXT($B$2:$B$10000,"mmmm d")=G4))</f>
        <v>5</v>
      </c>
      <c r="J4" s="126" t="s">
        <v>1912</v>
      </c>
    </row>
    <row r="5" spans="1:10">
      <c r="A5" s="5">
        <v>4</v>
      </c>
      <c r="B5" s="4">
        <v>30996</v>
      </c>
      <c r="G5" s="47" t="s">
        <v>2007</v>
      </c>
      <c r="H5" s="65" cm="1">
        <f t="array" ref="H5">SUMPRODUCT(--(TEXT($B$2:$B$10000,"mmmm d")=G5))</f>
        <v>5</v>
      </c>
      <c r="J5" s="126" t="s">
        <v>1914</v>
      </c>
    </row>
    <row r="6" spans="1:10">
      <c r="A6" s="5">
        <v>5</v>
      </c>
      <c r="B6" s="4">
        <v>31390</v>
      </c>
      <c r="G6" s="47" t="s">
        <v>2169</v>
      </c>
      <c r="H6" s="65" cm="1">
        <f t="array" ref="H6">SUMPRODUCT(--(TEXT($B$2:$B$10000,"mmmm d")=G6))</f>
        <v>5</v>
      </c>
      <c r="J6" s="126" t="s">
        <v>1916</v>
      </c>
    </row>
    <row r="7" spans="1:10">
      <c r="A7" s="5">
        <v>6</v>
      </c>
      <c r="B7" s="4">
        <v>31401</v>
      </c>
      <c r="G7" s="47" t="s">
        <v>1943</v>
      </c>
      <c r="H7" s="65" cm="1">
        <f t="array" ref="H7">SUMPRODUCT(--(TEXT($B$2:$B$10000,"mmmm d")=G7))</f>
        <v>4</v>
      </c>
      <c r="J7" s="126" t="s">
        <v>1918</v>
      </c>
    </row>
    <row r="8" spans="1:10">
      <c r="A8" s="5">
        <v>7</v>
      </c>
      <c r="B8" s="4">
        <v>32106</v>
      </c>
      <c r="G8" s="47" t="s">
        <v>1979</v>
      </c>
      <c r="H8" s="65" cm="1">
        <f t="array" ref="H8">SUMPRODUCT(--(TEXT($B$2:$B$10000,"mmmm d")=G8))</f>
        <v>4</v>
      </c>
      <c r="J8" s="126" t="s">
        <v>1920</v>
      </c>
    </row>
    <row r="9" spans="1:10">
      <c r="A9" s="5">
        <v>8</v>
      </c>
      <c r="B9" s="4">
        <v>32252</v>
      </c>
      <c r="G9" s="47" t="s">
        <v>1981</v>
      </c>
      <c r="H9" s="65" cm="1">
        <f t="array" ref="H9">SUMPRODUCT(--(TEXT($B$2:$B$10000,"mmmm d")=G9))</f>
        <v>4</v>
      </c>
      <c r="J9" s="126" t="s">
        <v>1922</v>
      </c>
    </row>
    <row r="10" spans="1:10">
      <c r="A10" s="5">
        <v>9</v>
      </c>
      <c r="B10" s="4">
        <v>32276</v>
      </c>
      <c r="G10" s="47" t="s">
        <v>2039</v>
      </c>
      <c r="H10" s="65" cm="1">
        <f t="array" ref="H10">SUMPRODUCT(--(TEXT($B$2:$B$10000,"mmmm d")=G10))</f>
        <v>4</v>
      </c>
      <c r="J10" s="126" t="s">
        <v>1924</v>
      </c>
    </row>
    <row r="11" spans="1:10">
      <c r="A11" s="5">
        <v>10</v>
      </c>
      <c r="B11" s="4">
        <v>32299</v>
      </c>
      <c r="G11" s="47" t="s">
        <v>2041</v>
      </c>
      <c r="H11" s="65" cm="1">
        <f t="array" ref="H11">SUMPRODUCT(--(TEXT($B$2:$B$10000,"mmmm d")=G11))</f>
        <v>4</v>
      </c>
      <c r="J11" s="126" t="s">
        <v>1926</v>
      </c>
    </row>
    <row r="12" spans="1:10">
      <c r="A12" s="5">
        <v>11</v>
      </c>
      <c r="B12" s="4">
        <v>32467</v>
      </c>
      <c r="G12" s="47" t="s">
        <v>2053</v>
      </c>
      <c r="H12" s="65" cm="1">
        <f t="array" ref="H12">SUMPRODUCT(--(TEXT($B$2:$B$10000,"mmmm d")=G12))</f>
        <v>4</v>
      </c>
      <c r="J12" s="126" t="s">
        <v>1928</v>
      </c>
    </row>
    <row r="13" spans="1:10">
      <c r="A13" s="5">
        <v>12</v>
      </c>
      <c r="B13" s="4">
        <v>32549</v>
      </c>
      <c r="G13" s="47" t="s">
        <v>2085</v>
      </c>
      <c r="H13" s="65" cm="1">
        <f t="array" ref="H13">SUMPRODUCT(--(TEXT($B$2:$B$10000,"mmmm d")=G13))</f>
        <v>4</v>
      </c>
      <c r="J13" s="126" t="s">
        <v>1930</v>
      </c>
    </row>
    <row r="14" spans="1:10">
      <c r="A14" s="5">
        <v>13</v>
      </c>
      <c r="B14" s="4">
        <v>32617</v>
      </c>
      <c r="G14" s="47" t="s">
        <v>2102</v>
      </c>
      <c r="H14" s="65" cm="1">
        <f t="array" ref="H14">SUMPRODUCT(--(TEXT($B$2:$B$10000,"mmmm d")=G14))</f>
        <v>4</v>
      </c>
      <c r="J14" s="126" t="s">
        <v>1932</v>
      </c>
    </row>
    <row r="15" spans="1:10">
      <c r="A15" s="5">
        <v>14</v>
      </c>
      <c r="B15" s="4">
        <v>32721</v>
      </c>
      <c r="G15" s="47" t="s">
        <v>2225</v>
      </c>
      <c r="H15" s="65" cm="1">
        <f t="array" ref="H15">SUMPRODUCT(--(TEXT($B$2:$B$10000,"mmmm d")=G15))</f>
        <v>4</v>
      </c>
      <c r="J15" s="126" t="s">
        <v>1934</v>
      </c>
    </row>
    <row r="16" spans="1:10">
      <c r="A16" s="5">
        <v>15</v>
      </c>
      <c r="B16" s="4">
        <v>32724</v>
      </c>
      <c r="G16" s="47" t="s">
        <v>2234</v>
      </c>
      <c r="H16" s="65" cm="1">
        <f t="array" ref="H16">SUMPRODUCT(--(TEXT($B$2:$B$10000,"mmmm d")=G16))</f>
        <v>4</v>
      </c>
      <c r="J16" s="126" t="s">
        <v>1936</v>
      </c>
    </row>
    <row r="17" spans="1:10">
      <c r="A17" s="5">
        <v>16</v>
      </c>
      <c r="B17" s="4">
        <v>32830</v>
      </c>
      <c r="G17" s="47" t="s">
        <v>2241</v>
      </c>
      <c r="H17" s="65" cm="1">
        <f t="array" ref="H17">SUMPRODUCT(--(TEXT($B$2:$B$10000,"mmmm d")=G17))</f>
        <v>4</v>
      </c>
      <c r="J17" s="126" t="s">
        <v>1938</v>
      </c>
    </row>
    <row r="18" spans="1:10">
      <c r="A18" s="5">
        <v>17</v>
      </c>
      <c r="B18" s="4">
        <v>32895</v>
      </c>
      <c r="G18" s="47" t="s">
        <v>1933</v>
      </c>
      <c r="H18" s="65" cm="1">
        <f t="array" ref="H18">SUMPRODUCT(--(TEXT($B$2:$B$10000,"mmmm d")=G18))</f>
        <v>3</v>
      </c>
      <c r="J18" s="126" t="s">
        <v>1940</v>
      </c>
    </row>
    <row r="19" spans="1:10">
      <c r="A19" s="5">
        <v>18</v>
      </c>
      <c r="B19" s="4">
        <v>33226</v>
      </c>
      <c r="G19" s="47" t="s">
        <v>1937</v>
      </c>
      <c r="H19" s="65" cm="1">
        <f t="array" ref="H19">SUMPRODUCT(--(TEXT($B$2:$B$10000,"mmmm d")=G19))</f>
        <v>3</v>
      </c>
      <c r="J19" s="126" t="s">
        <v>1942</v>
      </c>
    </row>
    <row r="20" spans="1:10">
      <c r="A20" s="5">
        <v>19</v>
      </c>
      <c r="B20" s="4">
        <v>33290</v>
      </c>
      <c r="G20" s="47" t="s">
        <v>1945</v>
      </c>
      <c r="H20" s="65" cm="1">
        <f t="array" ref="H20">SUMPRODUCT(--(TEXT($B$2:$B$10000,"mmmm d")=G20))</f>
        <v>3</v>
      </c>
      <c r="J20" s="126" t="s">
        <v>1944</v>
      </c>
    </row>
    <row r="21" spans="1:10">
      <c r="A21" s="5">
        <v>20</v>
      </c>
      <c r="B21" s="4">
        <v>33432</v>
      </c>
      <c r="G21" s="47" t="s">
        <v>1949</v>
      </c>
      <c r="H21" s="65" cm="1">
        <f t="array" ref="H21">SUMPRODUCT(--(TEXT($B$2:$B$10000,"mmmm d")=G21))</f>
        <v>3</v>
      </c>
      <c r="J21" s="126" t="s">
        <v>1946</v>
      </c>
    </row>
    <row r="22" spans="1:10">
      <c r="A22" s="5">
        <v>21</v>
      </c>
      <c r="B22" s="4">
        <v>33451</v>
      </c>
      <c r="G22" s="47" t="s">
        <v>1951</v>
      </c>
      <c r="H22" s="65" cm="1">
        <f t="array" ref="H22">SUMPRODUCT(--(TEXT($B$2:$B$10000,"mmmm d")=G22))</f>
        <v>3</v>
      </c>
      <c r="J22" s="126" t="s">
        <v>1948</v>
      </c>
    </row>
    <row r="23" spans="1:10">
      <c r="A23" s="5">
        <v>22</v>
      </c>
      <c r="B23" s="4">
        <v>33459</v>
      </c>
      <c r="G23" s="47" t="s">
        <v>1957</v>
      </c>
      <c r="H23" s="65" cm="1">
        <f t="array" ref="H23">SUMPRODUCT(--(TEXT($B$2:$B$10000,"mmmm d")=G23))</f>
        <v>3</v>
      </c>
      <c r="J23" s="126" t="s">
        <v>1950</v>
      </c>
    </row>
    <row r="24" spans="1:10">
      <c r="A24" s="5">
        <v>23</v>
      </c>
      <c r="B24" s="4">
        <v>33600</v>
      </c>
      <c r="G24" s="47" t="s">
        <v>1977</v>
      </c>
      <c r="H24" s="65" cm="1">
        <f t="array" ref="H24">SUMPRODUCT(--(TEXT($B$2:$B$10000,"mmmm d")=G24))</f>
        <v>3</v>
      </c>
      <c r="J24" s="126" t="s">
        <v>1952</v>
      </c>
    </row>
    <row r="25" spans="1:10">
      <c r="A25" s="5">
        <v>24</v>
      </c>
      <c r="B25" s="4">
        <v>33609</v>
      </c>
      <c r="G25" s="47" t="s">
        <v>1987</v>
      </c>
      <c r="H25" s="65" cm="1">
        <f t="array" ref="H25">SUMPRODUCT(--(TEXT($B$2:$B$10000,"mmmm d")=G25))</f>
        <v>3</v>
      </c>
      <c r="J25" s="126" t="s">
        <v>1954</v>
      </c>
    </row>
    <row r="26" spans="1:10">
      <c r="A26" s="5">
        <v>25</v>
      </c>
      <c r="B26" s="4">
        <v>33746</v>
      </c>
      <c r="G26" s="47" t="s">
        <v>1991</v>
      </c>
      <c r="H26" s="65" cm="1">
        <f t="array" ref="H26">SUMPRODUCT(--(TEXT($B$2:$B$10000,"mmmm d")=G26))</f>
        <v>3</v>
      </c>
      <c r="J26" s="126" t="s">
        <v>1956</v>
      </c>
    </row>
    <row r="27" spans="1:10">
      <c r="A27" s="5">
        <v>26</v>
      </c>
      <c r="B27" s="4">
        <v>33782</v>
      </c>
      <c r="G27" s="47" t="s">
        <v>1995</v>
      </c>
      <c r="H27" s="65" cm="1">
        <f t="array" ref="H27">SUMPRODUCT(--(TEXT($B$2:$B$10000,"mmmm d")=G27))</f>
        <v>3</v>
      </c>
      <c r="J27" s="126" t="s">
        <v>1958</v>
      </c>
    </row>
    <row r="28" spans="1:10">
      <c r="A28" s="5">
        <v>27</v>
      </c>
      <c r="B28" s="4">
        <v>33877</v>
      </c>
      <c r="G28" s="47" t="s">
        <v>1997</v>
      </c>
      <c r="H28" s="65" cm="1">
        <f t="array" ref="H28">SUMPRODUCT(--(TEXT($B$2:$B$10000,"mmmm d")=G28))</f>
        <v>3</v>
      </c>
      <c r="J28" s="126" t="s">
        <v>1960</v>
      </c>
    </row>
    <row r="29" spans="1:10">
      <c r="A29" s="5">
        <v>28</v>
      </c>
      <c r="B29" s="4">
        <v>33939</v>
      </c>
      <c r="G29" s="47" t="s">
        <v>2001</v>
      </c>
      <c r="H29" s="65" cm="1">
        <f t="array" ref="H29">SUMPRODUCT(--(TEXT($B$2:$B$10000,"mmmm d")=G29))</f>
        <v>3</v>
      </c>
      <c r="J29" s="126" t="s">
        <v>1962</v>
      </c>
    </row>
    <row r="30" spans="1:10">
      <c r="A30" s="5">
        <v>29</v>
      </c>
      <c r="B30" s="4">
        <v>34019</v>
      </c>
      <c r="G30" s="47" t="s">
        <v>2005</v>
      </c>
      <c r="H30" s="65" cm="1">
        <f t="array" ref="H30">SUMPRODUCT(--(TEXT($B$2:$B$10000,"mmmm d")=G30))</f>
        <v>3</v>
      </c>
      <c r="J30" s="126" t="s">
        <v>1964</v>
      </c>
    </row>
    <row r="31" spans="1:10">
      <c r="A31" s="5">
        <v>30</v>
      </c>
      <c r="B31" s="4">
        <v>34369</v>
      </c>
      <c r="G31" s="47" t="s">
        <v>2011</v>
      </c>
      <c r="H31" s="65" cm="1">
        <f t="array" ref="H31">SUMPRODUCT(--(TEXT($B$2:$B$10000,"mmmm d")=G31))</f>
        <v>3</v>
      </c>
      <c r="J31" s="126" t="s">
        <v>1966</v>
      </c>
    </row>
    <row r="32" spans="1:10">
      <c r="A32" s="5">
        <v>31</v>
      </c>
      <c r="B32" s="4">
        <v>34489</v>
      </c>
      <c r="G32" s="47" t="s">
        <v>2027</v>
      </c>
      <c r="H32" s="65" cm="1">
        <f t="array" ref="H32">SUMPRODUCT(--(TEXT($B$2:$B$10000,"mmmm d")=G32))</f>
        <v>3</v>
      </c>
      <c r="J32" s="126" t="s">
        <v>1968</v>
      </c>
    </row>
    <row r="33" spans="1:10">
      <c r="A33" s="5">
        <v>32</v>
      </c>
      <c r="B33" s="4">
        <v>34634</v>
      </c>
      <c r="G33" s="47" t="s">
        <v>2057</v>
      </c>
      <c r="H33" s="65" cm="1">
        <f t="array" ref="H33">SUMPRODUCT(--(TEXT($B$2:$B$10000,"mmmm d")=G33))</f>
        <v>3</v>
      </c>
      <c r="J33" s="126" t="s">
        <v>1970</v>
      </c>
    </row>
    <row r="34" spans="1:10">
      <c r="A34" s="5">
        <v>33</v>
      </c>
      <c r="B34" s="4">
        <v>34796</v>
      </c>
      <c r="G34" s="47" t="s">
        <v>2061</v>
      </c>
      <c r="H34" s="65" cm="1">
        <f t="array" ref="H34">SUMPRODUCT(--(TEXT($B$2:$B$10000,"mmmm d")=G34))</f>
        <v>3</v>
      </c>
      <c r="J34" s="126" t="s">
        <v>1972</v>
      </c>
    </row>
    <row r="35" spans="1:10">
      <c r="A35" s="5">
        <v>34</v>
      </c>
      <c r="B35" s="4">
        <v>34882</v>
      </c>
      <c r="G35" s="47" t="s">
        <v>2063</v>
      </c>
      <c r="H35" s="65" cm="1">
        <f t="array" ref="H35">SUMPRODUCT(--(TEXT($B$2:$B$10000,"mmmm d")=G35))</f>
        <v>3</v>
      </c>
      <c r="J35" s="126" t="s">
        <v>1974</v>
      </c>
    </row>
    <row r="36" spans="1:10">
      <c r="A36" s="5">
        <v>35</v>
      </c>
      <c r="B36" s="4">
        <v>35271</v>
      </c>
      <c r="G36" s="47" t="s">
        <v>2065</v>
      </c>
      <c r="H36" s="65" cm="1">
        <f t="array" ref="H36">SUMPRODUCT(--(TEXT($B$2:$B$10000,"mmmm d")=G36))</f>
        <v>3</v>
      </c>
      <c r="J36" s="126" t="s">
        <v>1976</v>
      </c>
    </row>
    <row r="37" spans="1:10">
      <c r="A37" s="5">
        <v>36</v>
      </c>
      <c r="B37" s="4">
        <v>35316</v>
      </c>
      <c r="G37" s="47" t="s">
        <v>2067</v>
      </c>
      <c r="H37" s="65" cm="1">
        <f t="array" ref="H37">SUMPRODUCT(--(TEXT($B$2:$B$10000,"mmmm d")=G37))</f>
        <v>3</v>
      </c>
      <c r="J37" s="126" t="s">
        <v>1978</v>
      </c>
    </row>
    <row r="38" spans="1:10">
      <c r="A38" s="5">
        <v>37</v>
      </c>
      <c r="B38" s="4">
        <v>35979</v>
      </c>
      <c r="G38" s="47" t="s">
        <v>2075</v>
      </c>
      <c r="H38" s="65" cm="1">
        <f t="array" ref="H38">SUMPRODUCT(--(TEXT($B$2:$B$10000,"mmmm d")=G38))</f>
        <v>3</v>
      </c>
      <c r="J38" s="126" t="s">
        <v>1980</v>
      </c>
    </row>
    <row r="39" spans="1:10">
      <c r="A39" s="5">
        <v>38</v>
      </c>
      <c r="B39" s="4">
        <v>36076</v>
      </c>
      <c r="G39" s="47" t="s">
        <v>2077</v>
      </c>
      <c r="H39" s="65" cm="1">
        <f t="array" ref="H39">SUMPRODUCT(--(TEXT($B$2:$B$10000,"mmmm d")=G39))</f>
        <v>3</v>
      </c>
      <c r="J39" s="126" t="s">
        <v>1982</v>
      </c>
    </row>
    <row r="40" spans="1:10">
      <c r="A40" s="5">
        <v>39</v>
      </c>
      <c r="B40" s="4">
        <v>36530</v>
      </c>
      <c r="G40" s="47" t="s">
        <v>2097</v>
      </c>
      <c r="H40" s="65" cm="1">
        <f t="array" ref="H40">SUMPRODUCT(--(TEXT($B$2:$B$10000,"mmmm d")=G40))</f>
        <v>3</v>
      </c>
      <c r="J40" s="126" t="s">
        <v>1984</v>
      </c>
    </row>
    <row r="41" spans="1:10">
      <c r="A41" s="5">
        <v>40</v>
      </c>
      <c r="B41" s="4">
        <v>36565</v>
      </c>
      <c r="G41" s="47" t="s">
        <v>2100</v>
      </c>
      <c r="H41" s="65" cm="1">
        <f t="array" ref="H41">SUMPRODUCT(--(TEXT($B$2:$B$10000,"mmmm d")=G41))</f>
        <v>3</v>
      </c>
      <c r="J41" s="126" t="s">
        <v>1986</v>
      </c>
    </row>
    <row r="42" spans="1:10">
      <c r="A42" s="5">
        <v>41</v>
      </c>
      <c r="B42" s="4">
        <v>36574</v>
      </c>
      <c r="G42" s="47" t="s">
        <v>2101</v>
      </c>
      <c r="H42" s="65" cm="1">
        <f t="array" ref="H42">SUMPRODUCT(--(TEXT($B$2:$B$10000,"mmmm d")=G42))</f>
        <v>3</v>
      </c>
      <c r="J42" s="126" t="s">
        <v>1988</v>
      </c>
    </row>
    <row r="43" spans="1:10">
      <c r="A43" s="5">
        <v>42</v>
      </c>
      <c r="B43" s="4">
        <v>36797</v>
      </c>
      <c r="G43" s="47" t="s">
        <v>2105</v>
      </c>
      <c r="H43" s="65" cm="1">
        <f t="array" ref="H43">SUMPRODUCT(--(TEXT($B$2:$B$10000,"mmmm d")=G43))</f>
        <v>3</v>
      </c>
      <c r="J43" s="126" t="s">
        <v>1990</v>
      </c>
    </row>
    <row r="44" spans="1:10">
      <c r="A44" s="5">
        <v>43</v>
      </c>
      <c r="B44" s="4">
        <v>36809</v>
      </c>
      <c r="G44" s="47" t="s">
        <v>2107</v>
      </c>
      <c r="H44" s="65" cm="1">
        <f t="array" ref="H44">SUMPRODUCT(--(TEXT($B$2:$B$10000,"mmmm d")=G44))</f>
        <v>3</v>
      </c>
      <c r="J44" s="126" t="s">
        <v>1992</v>
      </c>
    </row>
    <row r="45" spans="1:10">
      <c r="A45" s="5">
        <v>44</v>
      </c>
      <c r="B45" s="4">
        <v>36981</v>
      </c>
      <c r="G45" s="47" t="s">
        <v>2123</v>
      </c>
      <c r="H45" s="65" cm="1">
        <f t="array" ref="H45">SUMPRODUCT(--(TEXT($B$2:$B$10000,"mmmm d")=G45))</f>
        <v>3</v>
      </c>
      <c r="J45" s="126" t="s">
        <v>1994</v>
      </c>
    </row>
    <row r="46" spans="1:10">
      <c r="A46" s="5">
        <v>45</v>
      </c>
      <c r="B46" s="4">
        <v>37022</v>
      </c>
      <c r="G46" s="47" t="s">
        <v>2124</v>
      </c>
      <c r="H46" s="65" cm="1">
        <f t="array" ref="H46">SUMPRODUCT(--(TEXT($B$2:$B$10000,"mmmm d")=G46))</f>
        <v>3</v>
      </c>
      <c r="J46" s="126" t="s">
        <v>1996</v>
      </c>
    </row>
    <row r="47" spans="1:10">
      <c r="A47" s="5">
        <v>46</v>
      </c>
      <c r="B47" s="4">
        <v>37095</v>
      </c>
      <c r="G47" s="47" t="s">
        <v>2130</v>
      </c>
      <c r="H47" s="65" cm="1">
        <f t="array" ref="H47">SUMPRODUCT(--(TEXT($B$2:$B$10000,"mmmm d")=G47))</f>
        <v>3</v>
      </c>
      <c r="J47" s="126" t="s">
        <v>1998</v>
      </c>
    </row>
    <row r="48" spans="1:10">
      <c r="A48" s="5">
        <v>47</v>
      </c>
      <c r="B48" s="4">
        <v>37204</v>
      </c>
      <c r="G48" s="47" t="s">
        <v>2133</v>
      </c>
      <c r="H48" s="65" cm="1">
        <f t="array" ref="H48">SUMPRODUCT(--(TEXT($B$2:$B$10000,"mmmm d")=G48))</f>
        <v>3</v>
      </c>
      <c r="J48" s="126" t="s">
        <v>2000</v>
      </c>
    </row>
    <row r="49" spans="1:10">
      <c r="A49" s="5">
        <v>48</v>
      </c>
      <c r="B49" s="4">
        <v>37388</v>
      </c>
      <c r="G49" s="47" t="s">
        <v>2138</v>
      </c>
      <c r="H49" s="65" cm="1">
        <f t="array" ref="H49">SUMPRODUCT(--(TEXT($B$2:$B$10000,"mmmm d")=G49))</f>
        <v>3</v>
      </c>
      <c r="J49" s="126" t="s">
        <v>2002</v>
      </c>
    </row>
    <row r="50" spans="1:10">
      <c r="A50" s="5">
        <v>49</v>
      </c>
      <c r="B50" s="4">
        <v>37392</v>
      </c>
      <c r="G50" s="47" t="s">
        <v>2146</v>
      </c>
      <c r="H50" s="65" cm="1">
        <f t="array" ref="H50">SUMPRODUCT(--(TEXT($B$2:$B$10000,"mmmm d")=G50))</f>
        <v>3</v>
      </c>
      <c r="J50" s="126" t="s">
        <v>2004</v>
      </c>
    </row>
    <row r="51" spans="1:10">
      <c r="A51" s="5">
        <v>50</v>
      </c>
      <c r="B51" s="4">
        <v>37394</v>
      </c>
      <c r="G51" s="47" t="s">
        <v>2147</v>
      </c>
      <c r="H51" s="65" cm="1">
        <f t="array" ref="H51">SUMPRODUCT(--(TEXT($B$2:$B$10000,"mmmm d")=G51))</f>
        <v>3</v>
      </c>
      <c r="J51" s="126" t="s">
        <v>2006</v>
      </c>
    </row>
    <row r="52" spans="1:10">
      <c r="A52" s="5">
        <v>51</v>
      </c>
      <c r="B52" s="4">
        <v>37435</v>
      </c>
      <c r="G52" s="47" t="s">
        <v>2149</v>
      </c>
      <c r="H52" s="65" cm="1">
        <f t="array" ref="H52">SUMPRODUCT(--(TEXT($B$2:$B$10000,"mmmm d")=G52))</f>
        <v>3</v>
      </c>
      <c r="J52" s="126" t="s">
        <v>2008</v>
      </c>
    </row>
    <row r="53" spans="1:10">
      <c r="A53" s="5">
        <v>52</v>
      </c>
      <c r="B53" s="4">
        <v>37539</v>
      </c>
      <c r="G53" s="47" t="s">
        <v>2155</v>
      </c>
      <c r="H53" s="65" cm="1">
        <f t="array" ref="H53">SUMPRODUCT(--(TEXT($B$2:$B$10000,"mmmm d")=G53))</f>
        <v>3</v>
      </c>
      <c r="J53" s="126" t="s">
        <v>2010</v>
      </c>
    </row>
    <row r="54" spans="1:10">
      <c r="A54" s="5">
        <v>53</v>
      </c>
      <c r="B54" s="4">
        <v>37553</v>
      </c>
      <c r="G54" s="47" t="s">
        <v>2158</v>
      </c>
      <c r="H54" s="65" cm="1">
        <f t="array" ref="H54">SUMPRODUCT(--(TEXT($B$2:$B$10000,"mmmm d")=G54))</f>
        <v>3</v>
      </c>
      <c r="J54" s="126" t="s">
        <v>2012</v>
      </c>
    </row>
    <row r="55" spans="1:10">
      <c r="A55" s="5">
        <v>54</v>
      </c>
      <c r="B55" s="4">
        <v>37724</v>
      </c>
      <c r="G55" s="47" t="s">
        <v>2172</v>
      </c>
      <c r="H55" s="65" cm="1">
        <f t="array" ref="H55">SUMPRODUCT(--(TEXT($B$2:$B$10000,"mmmm d")=G55))</f>
        <v>3</v>
      </c>
      <c r="J55" s="126" t="s">
        <v>2014</v>
      </c>
    </row>
    <row r="56" spans="1:10">
      <c r="A56" s="5">
        <v>55</v>
      </c>
      <c r="B56" s="4">
        <v>37785</v>
      </c>
      <c r="G56" s="47" t="s">
        <v>2174</v>
      </c>
      <c r="H56" s="65" cm="1">
        <f t="array" ref="H56">SUMPRODUCT(--(TEXT($B$2:$B$10000,"mmmm d")=G56))</f>
        <v>3</v>
      </c>
      <c r="J56" s="126" t="s">
        <v>2016</v>
      </c>
    </row>
    <row r="57" spans="1:10">
      <c r="A57" s="5">
        <v>56</v>
      </c>
      <c r="B57" s="4">
        <v>37930</v>
      </c>
      <c r="G57" s="47" t="s">
        <v>2184</v>
      </c>
      <c r="H57" s="65" cm="1">
        <f t="array" ref="H57">SUMPRODUCT(--(TEXT($B$2:$B$10000,"mmmm d")=G57))</f>
        <v>3</v>
      </c>
      <c r="J57" s="126" t="s">
        <v>2018</v>
      </c>
    </row>
    <row r="58" spans="1:10">
      <c r="A58" s="5">
        <v>57</v>
      </c>
      <c r="B58" s="4">
        <v>37950</v>
      </c>
      <c r="G58" s="47" t="s">
        <v>2197</v>
      </c>
      <c r="H58" s="65" cm="1">
        <f t="array" ref="H58">SUMPRODUCT(--(TEXT($B$2:$B$10000,"mmmm d")=G58))</f>
        <v>3</v>
      </c>
      <c r="J58" s="126" t="s">
        <v>2020</v>
      </c>
    </row>
    <row r="59" spans="1:10">
      <c r="A59" s="5">
        <v>58</v>
      </c>
      <c r="B59" s="4">
        <v>38318</v>
      </c>
      <c r="G59" s="47" t="s">
        <v>2216</v>
      </c>
      <c r="H59" s="65" cm="1">
        <f t="array" ref="H59">SUMPRODUCT(--(TEXT($B$2:$B$10000,"mmmm d")=G59))</f>
        <v>3</v>
      </c>
      <c r="J59" s="126" t="s">
        <v>2022</v>
      </c>
    </row>
    <row r="60" spans="1:10">
      <c r="A60" s="5">
        <v>59</v>
      </c>
      <c r="B60" s="4">
        <v>38451</v>
      </c>
      <c r="G60" s="47" t="s">
        <v>2219</v>
      </c>
      <c r="H60" s="65" cm="1">
        <f t="array" ref="H60">SUMPRODUCT(--(TEXT($B$2:$B$10000,"mmmm d")=G60))</f>
        <v>3</v>
      </c>
      <c r="J60" s="126" t="s">
        <v>2024</v>
      </c>
    </row>
    <row r="61" spans="1:10">
      <c r="A61" s="5">
        <v>60</v>
      </c>
      <c r="B61" s="4">
        <v>38598</v>
      </c>
      <c r="G61" s="47" t="s">
        <v>2239</v>
      </c>
      <c r="H61" s="65" cm="1">
        <f t="array" ref="H61">SUMPRODUCT(--(TEXT($B$2:$B$10000,"mmmm d")=G61))</f>
        <v>3</v>
      </c>
      <c r="J61" s="126" t="s">
        <v>2026</v>
      </c>
    </row>
    <row r="62" spans="1:10">
      <c r="A62" s="5">
        <v>61</v>
      </c>
      <c r="B62" s="4">
        <v>38696</v>
      </c>
      <c r="G62" s="47" t="s">
        <v>2243</v>
      </c>
      <c r="H62" s="65" cm="1">
        <f t="array" ref="H62">SUMPRODUCT(--(TEXT($B$2:$B$10000,"mmmm d")=G62))</f>
        <v>3</v>
      </c>
      <c r="J62" s="126" t="s">
        <v>2028</v>
      </c>
    </row>
    <row r="63" spans="1:10">
      <c r="A63" s="5">
        <v>62</v>
      </c>
      <c r="B63" s="4">
        <v>38759</v>
      </c>
      <c r="G63" s="47" t="s">
        <v>2247</v>
      </c>
      <c r="H63" s="65" cm="1">
        <f t="array" ref="H63">SUMPRODUCT(--(TEXT($B$2:$B$10000,"mmmm d")=G63))</f>
        <v>3</v>
      </c>
      <c r="J63" s="126" t="s">
        <v>2030</v>
      </c>
    </row>
    <row r="64" spans="1:10">
      <c r="A64" s="5">
        <v>63</v>
      </c>
      <c r="B64" s="4">
        <v>38944</v>
      </c>
      <c r="G64" s="47" t="s">
        <v>2248</v>
      </c>
      <c r="H64" s="65" cm="1">
        <f t="array" ref="H64">SUMPRODUCT(--(TEXT($B$2:$B$10000,"mmmm d")=G64))</f>
        <v>3</v>
      </c>
      <c r="J64" s="126" t="s">
        <v>2032</v>
      </c>
    </row>
    <row r="65" spans="1:10">
      <c r="A65" s="5">
        <v>64</v>
      </c>
      <c r="B65" s="4">
        <v>39045</v>
      </c>
      <c r="G65" s="47" t="s">
        <v>2250</v>
      </c>
      <c r="H65" s="65" cm="1">
        <f t="array" ref="H65">SUMPRODUCT(--(TEXT($B$2:$B$10000,"mmmm d")=G65))</f>
        <v>3</v>
      </c>
      <c r="J65" s="126" t="s">
        <v>2034</v>
      </c>
    </row>
    <row r="66" spans="1:10">
      <c r="A66" s="5">
        <v>65</v>
      </c>
      <c r="B66" s="4">
        <v>39760</v>
      </c>
      <c r="G66" s="47" t="s">
        <v>2252</v>
      </c>
      <c r="H66" s="65" cm="1">
        <f t="array" ref="H66">SUMPRODUCT(--(TEXT($B$2:$B$10000,"mmmm d")=G66))</f>
        <v>3</v>
      </c>
      <c r="J66" s="126" t="s">
        <v>2036</v>
      </c>
    </row>
    <row r="67" spans="1:10">
      <c r="A67" s="5">
        <v>66</v>
      </c>
      <c r="B67" s="4">
        <v>39766</v>
      </c>
      <c r="G67" s="47" t="s">
        <v>2253</v>
      </c>
      <c r="H67" s="65" cm="1">
        <f t="array" ref="H67">SUMPRODUCT(--(TEXT($B$2:$B$10000,"mmmm d")=G67))</f>
        <v>3</v>
      </c>
      <c r="J67" s="126" t="s">
        <v>2038</v>
      </c>
    </row>
    <row r="68" spans="1:10">
      <c r="A68" s="5">
        <v>67</v>
      </c>
      <c r="B68" s="4">
        <v>40089</v>
      </c>
      <c r="G68" s="47" t="s">
        <v>2262</v>
      </c>
      <c r="H68" s="65" cm="1">
        <f t="array" ref="H68">SUMPRODUCT(--(TEXT($B$2:$B$10000,"mmmm d")=G68))</f>
        <v>3</v>
      </c>
      <c r="J68" s="126" t="s">
        <v>2040</v>
      </c>
    </row>
    <row r="69" spans="1:10">
      <c r="A69" s="5">
        <v>68</v>
      </c>
      <c r="B69" s="4">
        <v>40110</v>
      </c>
      <c r="G69" s="47" t="s">
        <v>1907</v>
      </c>
      <c r="H69" s="65" cm="1">
        <f t="array" ref="H69">SUMPRODUCT(--(TEXT($B$2:$B$10000,"mmmm d")=G69))</f>
        <v>2</v>
      </c>
      <c r="J69" s="126" t="s">
        <v>2042</v>
      </c>
    </row>
    <row r="70" spans="1:10">
      <c r="A70" s="5">
        <v>69</v>
      </c>
      <c r="B70" s="4">
        <v>40123</v>
      </c>
      <c r="G70" s="47" t="s">
        <v>1919</v>
      </c>
      <c r="H70" s="65" cm="1">
        <f t="array" ref="H70">SUMPRODUCT(--(TEXT($B$2:$B$10000,"mmmm d")=G70))</f>
        <v>2</v>
      </c>
      <c r="J70" s="126" t="s">
        <v>2044</v>
      </c>
    </row>
    <row r="71" spans="1:10">
      <c r="A71" s="5">
        <v>70</v>
      </c>
      <c r="B71" s="4">
        <v>40271</v>
      </c>
      <c r="G71" s="47" t="s">
        <v>1923</v>
      </c>
      <c r="H71" s="65" cm="1">
        <f t="array" ref="H71">SUMPRODUCT(--(TEXT($B$2:$B$10000,"mmmm d")=G71))</f>
        <v>2</v>
      </c>
      <c r="J71" s="126" t="s">
        <v>2046</v>
      </c>
    </row>
    <row r="72" spans="1:10">
      <c r="A72" s="5">
        <v>71</v>
      </c>
      <c r="B72" s="4">
        <v>40275</v>
      </c>
      <c r="G72" s="47" t="s">
        <v>1939</v>
      </c>
      <c r="H72" s="65" cm="1">
        <f t="array" ref="H72">SUMPRODUCT(--(TEXT($B$2:$B$10000,"mmmm d")=G72))</f>
        <v>2</v>
      </c>
      <c r="J72" s="126" t="s">
        <v>2048</v>
      </c>
    </row>
    <row r="73" spans="1:10">
      <c r="A73" s="5">
        <v>72</v>
      </c>
      <c r="B73" s="4">
        <v>40426</v>
      </c>
      <c r="G73" s="47" t="s">
        <v>1959</v>
      </c>
      <c r="H73" s="65" cm="1">
        <f t="array" ref="H73">SUMPRODUCT(--(TEXT($B$2:$B$10000,"mmmm d")=G73))</f>
        <v>2</v>
      </c>
      <c r="J73" s="126" t="s">
        <v>2050</v>
      </c>
    </row>
    <row r="74" spans="1:10">
      <c r="A74" s="5">
        <v>73</v>
      </c>
      <c r="B74" s="4">
        <v>40453</v>
      </c>
      <c r="G74" s="47" t="s">
        <v>1961</v>
      </c>
      <c r="H74" s="65" cm="1">
        <f t="array" ref="H74">SUMPRODUCT(--(TEXT($B$2:$B$10000,"mmmm d")=G74))</f>
        <v>2</v>
      </c>
      <c r="J74" s="126" t="s">
        <v>2052</v>
      </c>
    </row>
    <row r="75" spans="1:10">
      <c r="A75" s="5">
        <v>74</v>
      </c>
      <c r="B75" s="4">
        <v>40498</v>
      </c>
      <c r="G75" s="47" t="s">
        <v>1971</v>
      </c>
      <c r="H75" s="65" cm="1">
        <f t="array" ref="H75">SUMPRODUCT(--(TEXT($B$2:$B$10000,"mmmm d")=G75))</f>
        <v>2</v>
      </c>
      <c r="J75" s="126" t="s">
        <v>2054</v>
      </c>
    </row>
    <row r="76" spans="1:10">
      <c r="A76" s="5">
        <v>75</v>
      </c>
      <c r="B76" s="4">
        <v>40509</v>
      </c>
      <c r="G76" s="47" t="s">
        <v>1975</v>
      </c>
      <c r="H76" s="65" cm="1">
        <f t="array" ref="H76">SUMPRODUCT(--(TEXT($B$2:$B$10000,"mmmm d")=G76))</f>
        <v>2</v>
      </c>
      <c r="J76" s="126" t="s">
        <v>2056</v>
      </c>
    </row>
    <row r="77" spans="1:10">
      <c r="A77" s="5">
        <v>76</v>
      </c>
      <c r="B77" s="4">
        <v>40594</v>
      </c>
      <c r="G77" s="47" t="s">
        <v>1983</v>
      </c>
      <c r="H77" s="65" cm="1">
        <f t="array" ref="H77">SUMPRODUCT(--(TEXT($B$2:$B$10000,"mmmm d")=G77))</f>
        <v>2</v>
      </c>
      <c r="J77" s="126" t="s">
        <v>2058</v>
      </c>
    </row>
    <row r="78" spans="1:10">
      <c r="A78" s="5">
        <v>77</v>
      </c>
      <c r="B78" s="4">
        <v>40650</v>
      </c>
      <c r="G78" s="47" t="s">
        <v>1985</v>
      </c>
      <c r="H78" s="65" cm="1">
        <f t="array" ref="H78">SUMPRODUCT(--(TEXT($B$2:$B$10000,"mmmm d")=G78))</f>
        <v>2</v>
      </c>
      <c r="J78" s="126" t="s">
        <v>2060</v>
      </c>
    </row>
    <row r="79" spans="1:10">
      <c r="A79" s="5">
        <v>78</v>
      </c>
      <c r="B79" s="4">
        <v>40710</v>
      </c>
      <c r="G79" s="47" t="s">
        <v>1989</v>
      </c>
      <c r="H79" s="65" cm="1">
        <f t="array" ref="H79">SUMPRODUCT(--(TEXT($B$2:$B$10000,"mmmm d")=G79))</f>
        <v>2</v>
      </c>
      <c r="J79" s="126" t="s">
        <v>2062</v>
      </c>
    </row>
    <row r="80" spans="1:10">
      <c r="A80" s="5">
        <v>79</v>
      </c>
      <c r="B80" s="4">
        <v>40761</v>
      </c>
      <c r="G80" s="47" t="s">
        <v>1999</v>
      </c>
      <c r="H80" s="65" cm="1">
        <f t="array" ref="H80">SUMPRODUCT(--(TEXT($B$2:$B$10000,"mmmm d")=G80))</f>
        <v>2</v>
      </c>
      <c r="J80" s="126" t="s">
        <v>2064</v>
      </c>
    </row>
    <row r="81" spans="1:10">
      <c r="A81" s="5">
        <v>80</v>
      </c>
      <c r="B81" s="4">
        <v>40822</v>
      </c>
      <c r="G81" s="47" t="s">
        <v>2003</v>
      </c>
      <c r="H81" s="65" cm="1">
        <f t="array" ref="H81">SUMPRODUCT(--(TEXT($B$2:$B$10000,"mmmm d")=G81))</f>
        <v>2</v>
      </c>
      <c r="J81" s="126" t="s">
        <v>2066</v>
      </c>
    </row>
    <row r="82" spans="1:10">
      <c r="A82" s="5">
        <v>81</v>
      </c>
      <c r="B82" s="4">
        <v>40858</v>
      </c>
      <c r="G82" s="47" t="s">
        <v>2009</v>
      </c>
      <c r="H82" s="65" cm="1">
        <f t="array" ref="H82">SUMPRODUCT(--(TEXT($B$2:$B$10000,"mmmm d")=G82))</f>
        <v>2</v>
      </c>
      <c r="J82" s="126" t="s">
        <v>2068</v>
      </c>
    </row>
    <row r="83" spans="1:10">
      <c r="A83" s="5">
        <v>82</v>
      </c>
      <c r="B83" s="4">
        <v>40865</v>
      </c>
      <c r="G83" s="47" t="s">
        <v>2013</v>
      </c>
      <c r="H83" s="65" cm="1">
        <f t="array" ref="H83">SUMPRODUCT(--(TEXT($B$2:$B$10000,"mmmm d")=G83))</f>
        <v>2</v>
      </c>
      <c r="J83" s="126" t="s">
        <v>2070</v>
      </c>
    </row>
    <row r="84" spans="1:10">
      <c r="A84" s="5">
        <v>83</v>
      </c>
      <c r="B84" s="4">
        <v>40867</v>
      </c>
      <c r="G84" s="47" t="s">
        <v>2015</v>
      </c>
      <c r="H84" s="65" cm="1">
        <f t="array" ref="H84">SUMPRODUCT(--(TEXT($B$2:$B$10000,"mmmm d")=G84))</f>
        <v>2</v>
      </c>
      <c r="J84" s="126" t="s">
        <v>2072</v>
      </c>
    </row>
    <row r="85" spans="1:10">
      <c r="A85" s="5">
        <v>84</v>
      </c>
      <c r="B85" s="4">
        <v>40870</v>
      </c>
      <c r="G85" s="47" t="s">
        <v>2021</v>
      </c>
      <c r="H85" s="65" cm="1">
        <f t="array" ref="H85">SUMPRODUCT(--(TEXT($B$2:$B$10000,"mmmm d")=G85))</f>
        <v>2</v>
      </c>
      <c r="J85" s="126" t="s">
        <v>2074</v>
      </c>
    </row>
    <row r="86" spans="1:10">
      <c r="A86" s="5">
        <v>85</v>
      </c>
      <c r="B86" s="4">
        <v>41013</v>
      </c>
      <c r="G86" s="47" t="s">
        <v>2023</v>
      </c>
      <c r="H86" s="65" cm="1">
        <f t="array" ref="H86">SUMPRODUCT(--(TEXT($B$2:$B$10000,"mmmm d")=G86))</f>
        <v>2</v>
      </c>
      <c r="J86" s="126" t="s">
        <v>2076</v>
      </c>
    </row>
    <row r="87" spans="1:10">
      <c r="A87" s="5">
        <v>86</v>
      </c>
      <c r="B87" s="4">
        <v>41041</v>
      </c>
      <c r="G87" s="47" t="s">
        <v>2025</v>
      </c>
      <c r="H87" s="65" cm="1">
        <f t="array" ref="H87">SUMPRODUCT(--(TEXT($B$2:$B$10000,"mmmm d")=G87))</f>
        <v>2</v>
      </c>
      <c r="J87" s="126" t="s">
        <v>2078</v>
      </c>
    </row>
    <row r="88" spans="1:10">
      <c r="A88" s="5">
        <v>87</v>
      </c>
      <c r="B88" s="4">
        <v>41076</v>
      </c>
      <c r="G88" s="47" t="s">
        <v>2029</v>
      </c>
      <c r="H88" s="65" cm="1">
        <f t="array" ref="H88">SUMPRODUCT(--(TEXT($B$2:$B$10000,"mmmm d")=G88))</f>
        <v>2</v>
      </c>
      <c r="J88" s="126" t="s">
        <v>2080</v>
      </c>
    </row>
    <row r="89" spans="1:10">
      <c r="A89" s="5">
        <v>88</v>
      </c>
      <c r="B89" s="4">
        <v>41077</v>
      </c>
      <c r="G89" s="47" t="s">
        <v>2033</v>
      </c>
      <c r="H89" s="65" cm="1">
        <f t="array" ref="H89">SUMPRODUCT(--(TEXT($B$2:$B$10000,"mmmm d")=G89))</f>
        <v>2</v>
      </c>
      <c r="J89" s="126" t="s">
        <v>2082</v>
      </c>
    </row>
    <row r="90" spans="1:10">
      <c r="A90" s="5">
        <v>89</v>
      </c>
      <c r="B90" s="4">
        <v>41103</v>
      </c>
      <c r="G90" s="47" t="s">
        <v>2037</v>
      </c>
      <c r="H90" s="65" cm="1">
        <f t="array" ref="H90">SUMPRODUCT(--(TEXT($B$2:$B$10000,"mmmm d")=G90))</f>
        <v>2</v>
      </c>
      <c r="J90" s="126" t="s">
        <v>2084</v>
      </c>
    </row>
    <row r="91" spans="1:10">
      <c r="A91" s="5">
        <v>90</v>
      </c>
      <c r="B91" s="4">
        <v>41203</v>
      </c>
      <c r="G91" s="47" t="s">
        <v>2043</v>
      </c>
      <c r="H91" s="65" cm="1">
        <f t="array" ref="H91">SUMPRODUCT(--(TEXT($B$2:$B$10000,"mmmm d")=G91))</f>
        <v>2</v>
      </c>
      <c r="J91" s="126" t="s">
        <v>2086</v>
      </c>
    </row>
    <row r="92" spans="1:10">
      <c r="A92" s="5">
        <v>91</v>
      </c>
      <c r="B92" s="4">
        <v>41209</v>
      </c>
      <c r="G92" s="47" t="s">
        <v>2045</v>
      </c>
      <c r="H92" s="65" cm="1">
        <f t="array" ref="H92">SUMPRODUCT(--(TEXT($B$2:$B$10000,"mmmm d")=G92))</f>
        <v>2</v>
      </c>
      <c r="J92" s="126" t="s">
        <v>2088</v>
      </c>
    </row>
    <row r="93" spans="1:10">
      <c r="A93" s="5">
        <v>92</v>
      </c>
      <c r="B93" s="4">
        <v>41216</v>
      </c>
      <c r="G93" s="47" t="s">
        <v>2055</v>
      </c>
      <c r="H93" s="65" cm="1">
        <f t="array" ref="H93">SUMPRODUCT(--(TEXT($B$2:$B$10000,"mmmm d")=G93))</f>
        <v>2</v>
      </c>
      <c r="J93" s="126" t="s">
        <v>2090</v>
      </c>
    </row>
    <row r="94" spans="1:10">
      <c r="A94" s="5">
        <v>93</v>
      </c>
      <c r="B94" s="4">
        <v>41224</v>
      </c>
      <c r="G94" s="47" t="s">
        <v>2059</v>
      </c>
      <c r="H94" s="65" cm="1">
        <f t="array" ref="H94">SUMPRODUCT(--(TEXT($B$2:$B$10000,"mmmm d")=G94))</f>
        <v>2</v>
      </c>
      <c r="J94" s="126" t="s">
        <v>2092</v>
      </c>
    </row>
    <row r="95" spans="1:10">
      <c r="A95" s="5">
        <v>94</v>
      </c>
      <c r="B95" s="4">
        <v>41232</v>
      </c>
      <c r="G95" s="47" t="s">
        <v>2069</v>
      </c>
      <c r="H95" s="65" cm="1">
        <f t="array" ref="H95">SUMPRODUCT(--(TEXT($B$2:$B$10000,"mmmm d")=G95))</f>
        <v>2</v>
      </c>
      <c r="J95" s="126" t="s">
        <v>2094</v>
      </c>
    </row>
    <row r="96" spans="1:10">
      <c r="A96" s="5">
        <v>95</v>
      </c>
      <c r="B96" s="15">
        <v>41309</v>
      </c>
      <c r="G96" s="47" t="s">
        <v>2079</v>
      </c>
      <c r="H96" s="65" cm="1">
        <f t="array" ref="H96">SUMPRODUCT(--(TEXT($B$2:$B$10000,"mmmm d")=G96))</f>
        <v>2</v>
      </c>
      <c r="J96" s="126" t="s">
        <v>2096</v>
      </c>
    </row>
    <row r="97" spans="1:8">
      <c r="A97" s="5">
        <v>96</v>
      </c>
      <c r="B97" s="15">
        <v>41315</v>
      </c>
      <c r="G97" s="47" t="s">
        <v>2081</v>
      </c>
      <c r="H97" s="65" cm="1">
        <f t="array" ref="H97">SUMPRODUCT(--(TEXT($B$2:$B$10000,"mmmm d")=G97))</f>
        <v>2</v>
      </c>
    </row>
    <row r="98" spans="1:8">
      <c r="A98" s="5">
        <v>97</v>
      </c>
      <c r="B98" s="4">
        <v>41334</v>
      </c>
      <c r="G98" s="47" t="s">
        <v>2083</v>
      </c>
      <c r="H98" s="65" cm="1">
        <f t="array" ref="H98">SUMPRODUCT(--(TEXT($B$2:$B$10000,"mmmm d")=G98))</f>
        <v>2</v>
      </c>
    </row>
    <row r="99" spans="1:8">
      <c r="A99" s="5">
        <v>98</v>
      </c>
      <c r="B99" s="4">
        <v>41335</v>
      </c>
      <c r="G99" s="47" t="s">
        <v>2089</v>
      </c>
      <c r="H99" s="65" cm="1">
        <f t="array" ref="H99">SUMPRODUCT(--(TEXT($B$2:$B$10000,"mmmm d")=G99))</f>
        <v>2</v>
      </c>
    </row>
    <row r="100" spans="1:8">
      <c r="A100" s="5">
        <v>99</v>
      </c>
      <c r="B100" s="4">
        <v>41344</v>
      </c>
      <c r="G100" s="47" t="s">
        <v>2091</v>
      </c>
      <c r="H100" s="65" cm="1">
        <f t="array" ref="H100">SUMPRODUCT(--(TEXT($B$2:$B$10000,"mmmm d")=G100))</f>
        <v>2</v>
      </c>
    </row>
    <row r="101" spans="1:8">
      <c r="A101" s="5">
        <v>100</v>
      </c>
      <c r="B101" s="4">
        <v>41397</v>
      </c>
      <c r="G101" s="47" t="s">
        <v>2099</v>
      </c>
      <c r="H101" s="65" cm="1">
        <f t="array" ref="H101">SUMPRODUCT(--(TEXT($B$2:$B$10000,"mmmm d")=G101))</f>
        <v>2</v>
      </c>
    </row>
    <row r="102" spans="1:8">
      <c r="A102" s="5">
        <v>101</v>
      </c>
      <c r="B102" s="4">
        <v>41420</v>
      </c>
      <c r="G102" s="47" t="s">
        <v>2103</v>
      </c>
      <c r="H102" s="65" cm="1">
        <f t="array" ref="H102">SUMPRODUCT(--(TEXT($B$2:$B$10000,"mmmm d")=G102))</f>
        <v>2</v>
      </c>
    </row>
    <row r="103" spans="1:8">
      <c r="A103" s="5">
        <v>102</v>
      </c>
      <c r="B103" s="4">
        <v>41443</v>
      </c>
      <c r="G103" s="47" t="s">
        <v>2106</v>
      </c>
      <c r="H103" s="65" cm="1">
        <f t="array" ref="H103">SUMPRODUCT(--(TEXT($B$2:$B$10000,"mmmm d")=G103))</f>
        <v>2</v>
      </c>
    </row>
    <row r="104" spans="1:8">
      <c r="A104" s="5">
        <v>103</v>
      </c>
      <c r="B104" s="4">
        <v>41475</v>
      </c>
      <c r="G104" s="47" t="s">
        <v>2116</v>
      </c>
      <c r="H104" s="65" cm="1">
        <f t="array" ref="H104">SUMPRODUCT(--(TEXT($B$2:$B$10000,"mmmm d")=G104))</f>
        <v>2</v>
      </c>
    </row>
    <row r="105" spans="1:8">
      <c r="A105" s="5">
        <v>104</v>
      </c>
      <c r="B105" s="4">
        <v>41484</v>
      </c>
      <c r="G105" s="47" t="s">
        <v>2118</v>
      </c>
      <c r="H105" s="65" cm="1">
        <f t="array" ref="H105">SUMPRODUCT(--(TEXT($B$2:$B$10000,"mmmm d")=G105))</f>
        <v>2</v>
      </c>
    </row>
    <row r="106" spans="1:8">
      <c r="A106" s="5">
        <v>105</v>
      </c>
      <c r="B106" s="4">
        <v>41486</v>
      </c>
      <c r="G106" s="47" t="s">
        <v>2122</v>
      </c>
      <c r="H106" s="65" cm="1">
        <f t="array" ref="H106">SUMPRODUCT(--(TEXT($B$2:$B$10000,"mmmm d")=G106))</f>
        <v>2</v>
      </c>
    </row>
    <row r="107" spans="1:8">
      <c r="A107" s="5">
        <v>106</v>
      </c>
      <c r="B107" s="4">
        <v>41487</v>
      </c>
      <c r="G107" s="47" t="s">
        <v>2125</v>
      </c>
      <c r="H107" s="65" cm="1">
        <f t="array" ref="H107">SUMPRODUCT(--(TEXT($B$2:$B$10000,"mmmm d")=G107))</f>
        <v>2</v>
      </c>
    </row>
    <row r="108" spans="1:8">
      <c r="A108" s="5">
        <v>107</v>
      </c>
      <c r="B108" s="4">
        <v>41532</v>
      </c>
      <c r="G108" s="47" t="s">
        <v>2128</v>
      </c>
      <c r="H108" s="65" cm="1">
        <f t="array" ref="H108">SUMPRODUCT(--(TEXT($B$2:$B$10000,"mmmm d")=G108))</f>
        <v>2</v>
      </c>
    </row>
    <row r="109" spans="1:8">
      <c r="A109" s="5">
        <v>108</v>
      </c>
      <c r="B109" s="4">
        <v>41573</v>
      </c>
      <c r="G109" s="47" t="s">
        <v>2131</v>
      </c>
      <c r="H109" s="65" cm="1">
        <f t="array" ref="H109">SUMPRODUCT(--(TEXT($B$2:$B$10000,"mmmm d")=G109))</f>
        <v>2</v>
      </c>
    </row>
    <row r="110" spans="1:8">
      <c r="A110" s="5">
        <v>109</v>
      </c>
      <c r="B110" s="4">
        <v>41602</v>
      </c>
      <c r="G110" s="47" t="s">
        <v>2132</v>
      </c>
      <c r="H110" s="65" cm="1">
        <f t="array" ref="H110">SUMPRODUCT(--(TEXT($B$2:$B$10000,"mmmm d")=G110))</f>
        <v>2</v>
      </c>
    </row>
    <row r="111" spans="1:8">
      <c r="A111" s="5">
        <v>110</v>
      </c>
      <c r="B111" s="4">
        <v>41608</v>
      </c>
      <c r="G111" s="47" t="s">
        <v>2136</v>
      </c>
      <c r="H111" s="65" cm="1">
        <f t="array" ref="H111">SUMPRODUCT(--(TEXT($B$2:$B$10000,"mmmm d")=G111))</f>
        <v>2</v>
      </c>
    </row>
    <row r="112" spans="1:8">
      <c r="A112" s="5">
        <v>111</v>
      </c>
      <c r="B112" s="4">
        <v>41616</v>
      </c>
      <c r="G112" s="47" t="s">
        <v>2139</v>
      </c>
      <c r="H112" s="65" cm="1">
        <f t="array" ref="H112">SUMPRODUCT(--(TEXT($B$2:$B$10000,"mmmm d")=G112))</f>
        <v>2</v>
      </c>
    </row>
    <row r="113" spans="1:8">
      <c r="A113" s="5">
        <v>112</v>
      </c>
      <c r="B113" s="4">
        <v>41664</v>
      </c>
      <c r="G113" s="47" t="s">
        <v>2143</v>
      </c>
      <c r="H113" s="65" cm="1">
        <f t="array" ref="H113">SUMPRODUCT(--(TEXT($B$2:$B$10000,"mmmm d")=G113))</f>
        <v>2</v>
      </c>
    </row>
    <row r="114" spans="1:8">
      <c r="A114" s="5">
        <v>113</v>
      </c>
      <c r="B114" s="4">
        <v>41670</v>
      </c>
      <c r="G114" s="47" t="s">
        <v>2145</v>
      </c>
      <c r="H114" s="65" cm="1">
        <f t="array" ref="H114">SUMPRODUCT(--(TEXT($B$2:$B$10000,"mmmm d")=G114))</f>
        <v>2</v>
      </c>
    </row>
    <row r="115" spans="1:8">
      <c r="A115" s="5">
        <v>114</v>
      </c>
      <c r="B115" s="4">
        <v>41711</v>
      </c>
      <c r="G115" s="47" t="s">
        <v>2150</v>
      </c>
      <c r="H115" s="65" cm="1">
        <f t="array" ref="H115">SUMPRODUCT(--(TEXT($B$2:$B$10000,"mmmm d")=G115))</f>
        <v>2</v>
      </c>
    </row>
    <row r="116" spans="1:8">
      <c r="A116" s="5">
        <v>115</v>
      </c>
      <c r="B116" s="4">
        <v>41726</v>
      </c>
      <c r="G116" s="47" t="s">
        <v>2151</v>
      </c>
      <c r="H116" s="65" cm="1">
        <f t="array" ref="H116">SUMPRODUCT(--(TEXT($B$2:$B$10000,"mmmm d")=G116))</f>
        <v>2</v>
      </c>
    </row>
    <row r="117" spans="1:8">
      <c r="A117" s="5">
        <v>116</v>
      </c>
      <c r="B117" s="4">
        <v>41727</v>
      </c>
      <c r="G117" s="47" t="s">
        <v>2153</v>
      </c>
      <c r="H117" s="65" cm="1">
        <f t="array" ref="H117">SUMPRODUCT(--(TEXT($B$2:$B$10000,"mmmm d")=G117))</f>
        <v>2</v>
      </c>
    </row>
    <row r="118" spans="1:8">
      <c r="A118" s="5">
        <v>117</v>
      </c>
      <c r="B118" s="4">
        <v>41754</v>
      </c>
      <c r="G118" s="47" t="s">
        <v>2159</v>
      </c>
      <c r="H118" s="65" cm="1">
        <f t="array" ref="H118">SUMPRODUCT(--(TEXT($B$2:$B$10000,"mmmm d")=G118))</f>
        <v>2</v>
      </c>
    </row>
    <row r="119" spans="1:8">
      <c r="A119" s="5">
        <v>118</v>
      </c>
      <c r="B119" s="4">
        <v>41755</v>
      </c>
      <c r="G119" s="47" t="s">
        <v>2162</v>
      </c>
      <c r="H119" s="65" cm="1">
        <f t="array" ref="H119">SUMPRODUCT(--(TEXT($B$2:$B$10000,"mmmm d")=G119))</f>
        <v>2</v>
      </c>
    </row>
    <row r="120" spans="1:8">
      <c r="A120" s="5">
        <v>119</v>
      </c>
      <c r="B120" s="4">
        <v>41758</v>
      </c>
      <c r="G120" s="47" t="s">
        <v>2164</v>
      </c>
      <c r="H120" s="65" cm="1">
        <f t="array" ref="H120">SUMPRODUCT(--(TEXT($B$2:$B$10000,"mmmm d")=G120))</f>
        <v>2</v>
      </c>
    </row>
    <row r="121" spans="1:8">
      <c r="A121" s="5">
        <v>120</v>
      </c>
      <c r="B121" s="4">
        <v>41769</v>
      </c>
      <c r="G121" s="47" t="s">
        <v>2165</v>
      </c>
      <c r="H121" s="65" cm="1">
        <f t="array" ref="H121">SUMPRODUCT(--(TEXT($B$2:$B$10000,"mmmm d")=G121))</f>
        <v>2</v>
      </c>
    </row>
    <row r="122" spans="1:8">
      <c r="A122" s="5">
        <v>121</v>
      </c>
      <c r="B122" s="4">
        <v>41829</v>
      </c>
      <c r="G122" s="47" t="s">
        <v>2166</v>
      </c>
      <c r="H122" s="65" cm="1">
        <f t="array" ref="H122">SUMPRODUCT(--(TEXT($B$2:$B$10000,"mmmm d")=G122))</f>
        <v>2</v>
      </c>
    </row>
    <row r="123" spans="1:8">
      <c r="A123" s="5">
        <v>122</v>
      </c>
      <c r="B123" s="4">
        <v>41843</v>
      </c>
      <c r="G123" s="47" t="s">
        <v>2167</v>
      </c>
      <c r="H123" s="65" cm="1">
        <f t="array" ref="H123">SUMPRODUCT(--(TEXT($B$2:$B$10000,"mmmm d")=G123))</f>
        <v>2</v>
      </c>
    </row>
    <row r="124" spans="1:8">
      <c r="A124" s="5">
        <v>123</v>
      </c>
      <c r="B124" s="4">
        <v>41849</v>
      </c>
      <c r="G124" s="47" t="s">
        <v>2173</v>
      </c>
      <c r="H124" s="65" cm="1">
        <f t="array" ref="H124">SUMPRODUCT(--(TEXT($B$2:$B$10000,"mmmm d")=G124))</f>
        <v>2</v>
      </c>
    </row>
    <row r="125" spans="1:8">
      <c r="A125" s="5">
        <v>124</v>
      </c>
      <c r="B125" s="4">
        <v>41862</v>
      </c>
      <c r="G125" s="47" t="s">
        <v>2181</v>
      </c>
      <c r="H125" s="65" cm="1">
        <f t="array" ref="H125">SUMPRODUCT(--(TEXT($B$2:$B$10000,"mmmm d")=G125))</f>
        <v>2</v>
      </c>
    </row>
    <row r="126" spans="1:8">
      <c r="A126" s="5">
        <v>125</v>
      </c>
      <c r="B126" s="4">
        <v>41868</v>
      </c>
      <c r="G126" s="47" t="s">
        <v>2182</v>
      </c>
      <c r="H126" s="65" cm="1">
        <f t="array" ref="H126">SUMPRODUCT(--(TEXT($B$2:$B$10000,"mmmm d")=G126))</f>
        <v>2</v>
      </c>
    </row>
    <row r="127" spans="1:8">
      <c r="A127" s="5">
        <v>126</v>
      </c>
      <c r="B127" s="4">
        <v>41881</v>
      </c>
      <c r="G127" s="47" t="s">
        <v>2187</v>
      </c>
      <c r="H127" s="65" cm="1">
        <f t="array" ref="H127">SUMPRODUCT(--(TEXT($B$2:$B$10000,"mmmm d")=G127))</f>
        <v>2</v>
      </c>
    </row>
    <row r="128" spans="1:8">
      <c r="A128" s="5">
        <v>127</v>
      </c>
      <c r="B128" s="4">
        <v>41910</v>
      </c>
      <c r="G128" s="47" t="s">
        <v>2188</v>
      </c>
      <c r="H128" s="65" cm="1">
        <f t="array" ref="H128">SUMPRODUCT(--(TEXT($B$2:$B$10000,"mmmm d")=G128))</f>
        <v>2</v>
      </c>
    </row>
    <row r="129" spans="1:8">
      <c r="A129" s="5">
        <v>128</v>
      </c>
      <c r="B129" s="4">
        <v>41926</v>
      </c>
      <c r="G129" s="47" t="s">
        <v>2189</v>
      </c>
      <c r="H129" s="65" cm="1">
        <f t="array" ref="H129">SUMPRODUCT(--(TEXT($B$2:$B$10000,"mmmm d")=G129))</f>
        <v>2</v>
      </c>
    </row>
    <row r="130" spans="1:8">
      <c r="A130" s="5">
        <v>129</v>
      </c>
      <c r="B130" s="4">
        <v>41954</v>
      </c>
      <c r="G130" s="47" t="s">
        <v>2195</v>
      </c>
      <c r="H130" s="65" cm="1">
        <f t="array" ref="H130">SUMPRODUCT(--(TEXT($B$2:$B$10000,"mmmm d")=G130))</f>
        <v>2</v>
      </c>
    </row>
    <row r="131" spans="1:8">
      <c r="A131" s="5">
        <v>130</v>
      </c>
      <c r="B131" s="4">
        <v>41955</v>
      </c>
      <c r="G131" s="47" t="s">
        <v>2199</v>
      </c>
      <c r="H131" s="65" cm="1">
        <f t="array" ref="H131">SUMPRODUCT(--(TEXT($B$2:$B$10000,"mmmm d")=G131))</f>
        <v>2</v>
      </c>
    </row>
    <row r="132" spans="1:8">
      <c r="A132" s="5">
        <v>131</v>
      </c>
      <c r="B132" s="4">
        <v>41956</v>
      </c>
      <c r="G132" s="47" t="s">
        <v>2201</v>
      </c>
      <c r="H132" s="65" cm="1">
        <f t="array" ref="H132">SUMPRODUCT(--(TEXT($B$2:$B$10000,"mmmm d")=G132))</f>
        <v>2</v>
      </c>
    </row>
    <row r="133" spans="1:8">
      <c r="A133" s="5">
        <v>132</v>
      </c>
      <c r="B133" s="4">
        <v>41957</v>
      </c>
      <c r="G133" s="47" t="s">
        <v>2202</v>
      </c>
      <c r="H133" s="65" cm="1">
        <f t="array" ref="H133">SUMPRODUCT(--(TEXT($B$2:$B$10000,"mmmm d")=G133))</f>
        <v>2</v>
      </c>
    </row>
    <row r="134" spans="1:8">
      <c r="A134" s="5">
        <v>133</v>
      </c>
      <c r="B134" s="4">
        <v>41958</v>
      </c>
      <c r="G134" s="47" t="s">
        <v>2206</v>
      </c>
      <c r="H134" s="65" cm="1">
        <f t="array" ref="H134">SUMPRODUCT(--(TEXT($B$2:$B$10000,"mmmm d")=G134))</f>
        <v>2</v>
      </c>
    </row>
    <row r="135" spans="1:8">
      <c r="A135" s="5">
        <v>134</v>
      </c>
      <c r="B135" s="4">
        <v>41964</v>
      </c>
      <c r="G135" s="47" t="s">
        <v>2209</v>
      </c>
      <c r="H135" s="65" cm="1">
        <f t="array" ref="H135">SUMPRODUCT(--(TEXT($B$2:$B$10000,"mmmm d")=G135))</f>
        <v>2</v>
      </c>
    </row>
    <row r="136" spans="1:8">
      <c r="A136" s="5">
        <v>135</v>
      </c>
      <c r="B136" s="4">
        <v>41979</v>
      </c>
      <c r="G136" s="47" t="s">
        <v>2211</v>
      </c>
      <c r="H136" s="65" cm="1">
        <f t="array" ref="H136">SUMPRODUCT(--(TEXT($B$2:$B$10000,"mmmm d")=G136))</f>
        <v>2</v>
      </c>
    </row>
    <row r="137" spans="1:8">
      <c r="A137" s="5">
        <v>136</v>
      </c>
      <c r="B137" s="4">
        <v>41986</v>
      </c>
      <c r="G137" s="47" t="s">
        <v>2213</v>
      </c>
      <c r="H137" s="65" cm="1">
        <f t="array" ref="H137">SUMPRODUCT(--(TEXT($B$2:$B$10000,"mmmm d")=G137))</f>
        <v>2</v>
      </c>
    </row>
    <row r="138" spans="1:8">
      <c r="A138" s="5">
        <v>137</v>
      </c>
      <c r="B138" s="4">
        <v>42040</v>
      </c>
      <c r="G138" s="47" t="s">
        <v>2217</v>
      </c>
      <c r="H138" s="65" cm="1">
        <f t="array" ref="H138">SUMPRODUCT(--(TEXT($B$2:$B$10000,"mmmm d")=G138))</f>
        <v>2</v>
      </c>
    </row>
    <row r="139" spans="1:8">
      <c r="A139" s="5">
        <v>138</v>
      </c>
      <c r="B139" s="4">
        <v>42063</v>
      </c>
      <c r="G139" s="47" t="s">
        <v>2218</v>
      </c>
      <c r="H139" s="65" cm="1">
        <f t="array" ref="H139">SUMPRODUCT(--(TEXT($B$2:$B$10000,"mmmm d")=G139))</f>
        <v>2</v>
      </c>
    </row>
    <row r="140" spans="1:8">
      <c r="A140" s="5">
        <v>139</v>
      </c>
      <c r="B140" s="4">
        <v>42069</v>
      </c>
      <c r="G140" s="47" t="s">
        <v>2226</v>
      </c>
      <c r="H140" s="65" cm="1">
        <f t="array" ref="H140">SUMPRODUCT(--(TEXT($B$2:$B$10000,"mmmm d")=G140))</f>
        <v>2</v>
      </c>
    </row>
    <row r="141" spans="1:8">
      <c r="A141" s="5">
        <v>140</v>
      </c>
      <c r="B141" s="4">
        <v>42076</v>
      </c>
      <c r="G141" s="47" t="s">
        <v>2227</v>
      </c>
      <c r="H141" s="65" cm="1">
        <f t="array" ref="H141">SUMPRODUCT(--(TEXT($B$2:$B$10000,"mmmm d")=G141))</f>
        <v>2</v>
      </c>
    </row>
    <row r="142" spans="1:8">
      <c r="A142" s="5">
        <v>141</v>
      </c>
      <c r="B142" s="4">
        <v>42077</v>
      </c>
      <c r="G142" s="47" t="s">
        <v>2235</v>
      </c>
      <c r="H142" s="65" cm="1">
        <f t="array" ref="H142">SUMPRODUCT(--(TEXT($B$2:$B$10000,"mmmm d")=G142))</f>
        <v>2</v>
      </c>
    </row>
    <row r="143" spans="1:8">
      <c r="A143" s="5">
        <v>142</v>
      </c>
      <c r="B143" s="4">
        <v>41744</v>
      </c>
      <c r="G143" s="47" t="s">
        <v>2236</v>
      </c>
      <c r="H143" s="65" cm="1">
        <f t="array" ref="H143">SUMPRODUCT(--(TEXT($B$2:$B$10000,"mmmm d")=G143))</f>
        <v>2</v>
      </c>
    </row>
    <row r="144" spans="1:8">
      <c r="A144" s="5">
        <v>143</v>
      </c>
      <c r="B144" s="4">
        <v>42111</v>
      </c>
      <c r="G144" s="47" t="s">
        <v>2237</v>
      </c>
      <c r="H144" s="65" cm="1">
        <f t="array" ref="H144">SUMPRODUCT(--(TEXT($B$2:$B$10000,"mmmm d")=G144))</f>
        <v>2</v>
      </c>
    </row>
    <row r="145" spans="1:8">
      <c r="A145" s="5">
        <v>144</v>
      </c>
      <c r="B145" s="4">
        <v>42138</v>
      </c>
      <c r="G145" s="47" t="s">
        <v>2238</v>
      </c>
      <c r="H145" s="65" cm="1">
        <f t="array" ref="H145">SUMPRODUCT(--(TEXT($B$2:$B$10000,"mmmm d")=G145))</f>
        <v>2</v>
      </c>
    </row>
    <row r="146" spans="1:8">
      <c r="A146" s="5">
        <v>145</v>
      </c>
      <c r="B146" s="4">
        <v>42144</v>
      </c>
      <c r="G146" s="47" t="s">
        <v>2242</v>
      </c>
      <c r="H146" s="65" cm="1">
        <f t="array" ref="H146">SUMPRODUCT(--(TEXT($B$2:$B$10000,"mmmm d")=G146))</f>
        <v>2</v>
      </c>
    </row>
    <row r="147" spans="1:8">
      <c r="A147" s="5">
        <v>146</v>
      </c>
      <c r="B147" s="4">
        <v>42148</v>
      </c>
      <c r="G147" s="47" t="s">
        <v>2244</v>
      </c>
      <c r="H147" s="65" cm="1">
        <f t="array" ref="H147">SUMPRODUCT(--(TEXT($B$2:$B$10000,"mmmm d")=G147))</f>
        <v>2</v>
      </c>
    </row>
    <row r="148" spans="1:8">
      <c r="A148" s="5">
        <v>147</v>
      </c>
      <c r="B148" s="4">
        <v>42178</v>
      </c>
      <c r="G148" s="47" t="s">
        <v>2255</v>
      </c>
      <c r="H148" s="65" cm="1">
        <f t="array" ref="H148">SUMPRODUCT(--(TEXT($B$2:$B$10000,"mmmm d")=G148))</f>
        <v>2</v>
      </c>
    </row>
    <row r="149" spans="1:8">
      <c r="A149" s="5">
        <v>148</v>
      </c>
      <c r="B149" s="4">
        <v>42203</v>
      </c>
      <c r="G149" s="47" t="s">
        <v>2258</v>
      </c>
      <c r="H149" s="65" cm="1">
        <f t="array" ref="H149">SUMPRODUCT(--(TEXT($B$2:$B$10000,"mmmm d")=G149))</f>
        <v>2</v>
      </c>
    </row>
    <row r="150" spans="1:8">
      <c r="A150" s="5">
        <v>149</v>
      </c>
      <c r="B150" s="4">
        <v>42210</v>
      </c>
      <c r="G150" s="47" t="s">
        <v>2261</v>
      </c>
      <c r="H150" s="65" cm="1">
        <f t="array" ref="H150">SUMPRODUCT(--(TEXT($B$2:$B$10000,"mmmm d")=G150))</f>
        <v>2</v>
      </c>
    </row>
    <row r="151" spans="1:8">
      <c r="A151" s="5">
        <v>150</v>
      </c>
      <c r="B151" s="4">
        <v>42229</v>
      </c>
      <c r="G151" s="47" t="s">
        <v>2263</v>
      </c>
      <c r="H151" s="65" cm="1">
        <f t="array" ref="H151">SUMPRODUCT(--(TEXT($B$2:$B$10000,"mmmm d")=G151))</f>
        <v>2</v>
      </c>
    </row>
    <row r="152" spans="1:8">
      <c r="A152" s="5">
        <v>151</v>
      </c>
      <c r="B152" s="4">
        <v>42260</v>
      </c>
      <c r="G152" s="47" t="s">
        <v>2264</v>
      </c>
      <c r="H152" s="65" cm="1">
        <f t="array" ref="H152">SUMPRODUCT(--(TEXT($B$2:$B$10000,"mmmm d")=G152))</f>
        <v>2</v>
      </c>
    </row>
    <row r="153" spans="1:8">
      <c r="A153" s="5">
        <v>152</v>
      </c>
      <c r="B153" s="4">
        <v>42275</v>
      </c>
      <c r="G153" s="47" t="s">
        <v>2265</v>
      </c>
      <c r="H153" s="65" cm="1">
        <f t="array" ref="H153">SUMPRODUCT(--(TEXT($B$2:$B$10000,"mmmm d")=G153))</f>
        <v>2</v>
      </c>
    </row>
    <row r="154" spans="1:8">
      <c r="A154" s="5">
        <v>153</v>
      </c>
      <c r="B154" s="4">
        <v>42276</v>
      </c>
      <c r="G154" s="47" t="s">
        <v>2267</v>
      </c>
      <c r="H154" s="65" cm="1">
        <f t="array" ref="H154">SUMPRODUCT(--(TEXT($B$2:$B$10000,"mmmm d")=G154))</f>
        <v>2</v>
      </c>
    </row>
    <row r="155" spans="1:8">
      <c r="A155" s="5">
        <v>154</v>
      </c>
      <c r="B155" s="4">
        <v>42277</v>
      </c>
      <c r="G155" s="47" t="s">
        <v>1909</v>
      </c>
      <c r="H155" s="65" cm="1">
        <f t="array" ref="H155">SUMPRODUCT(--(TEXT($B$2:$B$10000,"mmmm d")=G155))</f>
        <v>1</v>
      </c>
    </row>
    <row r="156" spans="1:8">
      <c r="A156" s="5">
        <v>155</v>
      </c>
      <c r="B156" s="4">
        <v>42278</v>
      </c>
      <c r="G156" s="47" t="s">
        <v>1911</v>
      </c>
      <c r="H156" s="65" cm="1">
        <f t="array" ref="H156">SUMPRODUCT(--(TEXT($B$2:$B$10000,"mmmm d")=G156))</f>
        <v>1</v>
      </c>
    </row>
    <row r="157" spans="1:8">
      <c r="A157" s="5">
        <v>156</v>
      </c>
      <c r="B157" s="4">
        <v>42288</v>
      </c>
      <c r="G157" s="47" t="s">
        <v>1913</v>
      </c>
      <c r="H157" s="65" cm="1">
        <f t="array" ref="H157">SUMPRODUCT(--(TEXT($B$2:$B$10000,"mmmm d")=G157))</f>
        <v>1</v>
      </c>
    </row>
    <row r="158" spans="1:8">
      <c r="A158" s="5">
        <v>157</v>
      </c>
      <c r="B158" s="4">
        <v>42351</v>
      </c>
      <c r="G158" s="47" t="s">
        <v>1915</v>
      </c>
      <c r="H158" s="65" cm="1">
        <f t="array" ref="H158">SUMPRODUCT(--(TEXT($B$2:$B$10000,"mmmm d")=G158))</f>
        <v>1</v>
      </c>
    </row>
    <row r="159" spans="1:8">
      <c r="A159" s="5">
        <v>158</v>
      </c>
      <c r="B159" s="4">
        <v>42393</v>
      </c>
      <c r="G159" s="47" t="s">
        <v>1917</v>
      </c>
      <c r="H159" s="65" cm="1">
        <f t="array" ref="H159">SUMPRODUCT(--(TEXT($B$2:$B$10000,"mmmm d")=G159))</f>
        <v>1</v>
      </c>
    </row>
    <row r="160" spans="1:8">
      <c r="A160" s="5">
        <v>159</v>
      </c>
      <c r="B160" s="4">
        <v>42397</v>
      </c>
      <c r="G160" s="47" t="s">
        <v>1921</v>
      </c>
      <c r="H160" s="65" cm="1">
        <f t="array" ref="H160">SUMPRODUCT(--(TEXT($B$2:$B$10000,"mmmm d")=G160))</f>
        <v>1</v>
      </c>
    </row>
    <row r="161" spans="1:8">
      <c r="A161" s="5">
        <v>160</v>
      </c>
      <c r="B161" s="4">
        <v>42410</v>
      </c>
      <c r="G161" s="47" t="s">
        <v>1925</v>
      </c>
      <c r="H161" s="65" cm="1">
        <f t="array" ref="H161">SUMPRODUCT(--(TEXT($B$2:$B$10000,"mmmm d")=G161))</f>
        <v>1</v>
      </c>
    </row>
    <row r="162" spans="1:8">
      <c r="A162" s="5">
        <v>161</v>
      </c>
      <c r="B162" s="4">
        <v>42424</v>
      </c>
      <c r="G162" s="47" t="s">
        <v>1927</v>
      </c>
      <c r="H162" s="65" cm="1">
        <f t="array" ref="H162">SUMPRODUCT(--(TEXT($B$2:$B$10000,"mmmm d")=G162))</f>
        <v>1</v>
      </c>
    </row>
    <row r="163" spans="1:8">
      <c r="A163" s="5">
        <v>162</v>
      </c>
      <c r="B163" s="4">
        <v>42425</v>
      </c>
      <c r="G163" s="47" t="s">
        <v>1929</v>
      </c>
      <c r="H163" s="65" cm="1">
        <f t="array" ref="H163">SUMPRODUCT(--(TEXT($B$2:$B$10000,"mmmm d")=G163))</f>
        <v>1</v>
      </c>
    </row>
    <row r="164" spans="1:8">
      <c r="A164" s="5">
        <v>163</v>
      </c>
      <c r="B164" s="4">
        <v>42433</v>
      </c>
      <c r="G164" s="47" t="s">
        <v>1931</v>
      </c>
      <c r="H164" s="65" cm="1">
        <f t="array" ref="H164">SUMPRODUCT(--(TEXT($B$2:$B$10000,"mmmm d")=G164))</f>
        <v>1</v>
      </c>
    </row>
    <row r="165" spans="1:8">
      <c r="A165" s="5">
        <v>164</v>
      </c>
      <c r="B165" s="4">
        <v>42466</v>
      </c>
      <c r="G165" s="47" t="s">
        <v>1935</v>
      </c>
      <c r="H165" s="65" cm="1">
        <f t="array" ref="H165">SUMPRODUCT(--(TEXT($B$2:$B$10000,"mmmm d")=G165))</f>
        <v>1</v>
      </c>
    </row>
    <row r="166" spans="1:8">
      <c r="A166" s="5">
        <v>165</v>
      </c>
      <c r="B166" s="4">
        <v>42475</v>
      </c>
      <c r="G166" s="47" t="s">
        <v>1941</v>
      </c>
      <c r="H166" s="65" cm="1">
        <f t="array" ref="H166">SUMPRODUCT(--(TEXT($B$2:$B$10000,"mmmm d")=G166))</f>
        <v>1</v>
      </c>
    </row>
    <row r="167" spans="1:8">
      <c r="A167" s="5">
        <v>166</v>
      </c>
      <c r="B167" s="4">
        <v>42478</v>
      </c>
      <c r="G167" s="47" t="s">
        <v>1947</v>
      </c>
      <c r="H167" s="65" cm="1">
        <f t="array" ref="H167">SUMPRODUCT(--(TEXT($B$2:$B$10000,"mmmm d")=G167))</f>
        <v>1</v>
      </c>
    </row>
    <row r="168" spans="1:8">
      <c r="A168" s="5">
        <v>167</v>
      </c>
      <c r="B168" s="4">
        <v>42489</v>
      </c>
      <c r="G168" s="47" t="s">
        <v>1963</v>
      </c>
      <c r="H168" s="65" cm="1">
        <f t="array" ref="H168">SUMPRODUCT(--(TEXT($B$2:$B$10000,"mmmm d")=G168))</f>
        <v>1</v>
      </c>
    </row>
    <row r="169" spans="1:8">
      <c r="A169" s="5">
        <v>168</v>
      </c>
      <c r="B169" s="4">
        <v>42490</v>
      </c>
      <c r="G169" s="47" t="s">
        <v>1965</v>
      </c>
      <c r="H169" s="65" cm="1">
        <f t="array" ref="H169">SUMPRODUCT(--(TEXT($B$2:$B$10000,"mmmm d")=G169))</f>
        <v>1</v>
      </c>
    </row>
    <row r="170" spans="1:8">
      <c r="A170" s="5">
        <v>169</v>
      </c>
      <c r="B170" s="4">
        <v>42497</v>
      </c>
      <c r="G170" s="47" t="s">
        <v>1967</v>
      </c>
      <c r="H170" s="65" cm="1">
        <f t="array" ref="H170">SUMPRODUCT(--(TEXT($B$2:$B$10000,"mmmm d")=G170))</f>
        <v>1</v>
      </c>
    </row>
    <row r="171" spans="1:8">
      <c r="A171" s="5">
        <v>170</v>
      </c>
      <c r="B171" s="4">
        <v>42524</v>
      </c>
      <c r="G171" s="47" t="s">
        <v>1969</v>
      </c>
      <c r="H171" s="65" cm="1">
        <f t="array" ref="H171">SUMPRODUCT(--(TEXT($B$2:$B$10000,"mmmm d")=G171))</f>
        <v>1</v>
      </c>
    </row>
    <row r="172" spans="1:8">
      <c r="A172" s="5">
        <v>171</v>
      </c>
      <c r="B172" s="4">
        <v>42537</v>
      </c>
      <c r="G172" s="47" t="s">
        <v>1973</v>
      </c>
      <c r="H172" s="65" cm="1">
        <f t="array" ref="H172">SUMPRODUCT(--(TEXT($B$2:$B$10000,"mmmm d")=G172))</f>
        <v>1</v>
      </c>
    </row>
    <row r="173" spans="1:8">
      <c r="A173" s="5">
        <v>172</v>
      </c>
      <c r="B173" s="4">
        <v>42602</v>
      </c>
      <c r="G173" s="47" t="s">
        <v>2017</v>
      </c>
      <c r="H173" s="65" cm="1">
        <f t="array" ref="H173">SUMPRODUCT(--(TEXT($B$2:$B$10000,"mmmm d")=G173))</f>
        <v>1</v>
      </c>
    </row>
    <row r="174" spans="1:8">
      <c r="A174" s="5">
        <v>173</v>
      </c>
      <c r="B174" s="4">
        <v>42635</v>
      </c>
      <c r="G174" s="47" t="s">
        <v>2019</v>
      </c>
      <c r="H174" s="65" cm="1">
        <f t="array" ref="H174">SUMPRODUCT(--(TEXT($B$2:$B$10000,"mmmm d")=G174))</f>
        <v>1</v>
      </c>
    </row>
    <row r="175" spans="1:8">
      <c r="A175" s="5">
        <v>174</v>
      </c>
      <c r="B175" s="4">
        <v>42640</v>
      </c>
      <c r="G175" s="47" t="s">
        <v>2031</v>
      </c>
      <c r="H175" s="65" cm="1">
        <f t="array" ref="H175">SUMPRODUCT(--(TEXT($B$2:$B$10000,"mmmm d")=G175))</f>
        <v>1</v>
      </c>
    </row>
    <row r="176" spans="1:8">
      <c r="A176" s="5">
        <v>175</v>
      </c>
      <c r="B176" s="4">
        <v>42665</v>
      </c>
      <c r="G176" s="47" t="s">
        <v>2035</v>
      </c>
      <c r="H176" s="65" cm="1">
        <f t="array" ref="H176">SUMPRODUCT(--(TEXT($B$2:$B$10000,"mmmm d")=G176))</f>
        <v>1</v>
      </c>
    </row>
    <row r="177" spans="1:8">
      <c r="A177" s="5">
        <v>176</v>
      </c>
      <c r="B177" s="4">
        <v>42667</v>
      </c>
      <c r="G177" s="47" t="s">
        <v>2047</v>
      </c>
      <c r="H177" s="65" cm="1">
        <f t="array" ref="H177">SUMPRODUCT(--(TEXT($B$2:$B$10000,"mmmm d")=G177))</f>
        <v>1</v>
      </c>
    </row>
    <row r="178" spans="1:8">
      <c r="A178" s="5">
        <v>177</v>
      </c>
      <c r="B178" s="4">
        <v>42722</v>
      </c>
      <c r="G178" s="47" t="s">
        <v>2049</v>
      </c>
      <c r="H178" s="65" cm="1">
        <f t="array" ref="H178">SUMPRODUCT(--(TEXT($B$2:$B$10000,"mmmm d")=G178))</f>
        <v>1</v>
      </c>
    </row>
    <row r="179" spans="1:8">
      <c r="A179" s="5">
        <v>178</v>
      </c>
      <c r="B179" s="4">
        <v>42780</v>
      </c>
      <c r="G179" s="47" t="s">
        <v>2051</v>
      </c>
      <c r="H179" s="65" cm="1">
        <f t="array" ref="H179">SUMPRODUCT(--(TEXT($B$2:$B$10000,"mmmm d")=G179))</f>
        <v>1</v>
      </c>
    </row>
    <row r="180" spans="1:8">
      <c r="A180" s="5">
        <v>179</v>
      </c>
      <c r="B180" s="4">
        <v>42799</v>
      </c>
      <c r="G180" s="47" t="s">
        <v>2071</v>
      </c>
      <c r="H180" s="65" cm="1">
        <f t="array" ref="H180">SUMPRODUCT(--(TEXT($B$2:$B$10000,"mmmm d")=G180))</f>
        <v>1</v>
      </c>
    </row>
    <row r="181" spans="1:8">
      <c r="A181" s="5">
        <v>180</v>
      </c>
      <c r="B181" s="4">
        <v>42853</v>
      </c>
      <c r="G181" s="47" t="s">
        <v>2073</v>
      </c>
      <c r="H181" s="65" cm="1">
        <f t="array" ref="H181">SUMPRODUCT(--(TEXT($B$2:$B$10000,"mmmm d")=G181))</f>
        <v>1</v>
      </c>
    </row>
    <row r="182" spans="1:8">
      <c r="A182" s="5">
        <v>181</v>
      </c>
      <c r="B182" s="4">
        <v>42897</v>
      </c>
      <c r="G182" s="47" t="s">
        <v>2087</v>
      </c>
      <c r="H182" s="65" cm="1">
        <f t="array" ref="H182">SUMPRODUCT(--(TEXT($B$2:$B$10000,"mmmm d")=G182))</f>
        <v>1</v>
      </c>
    </row>
    <row r="183" spans="1:8">
      <c r="A183" s="5">
        <v>182</v>
      </c>
      <c r="B183" s="4">
        <v>42901</v>
      </c>
      <c r="G183" s="47" t="s">
        <v>2093</v>
      </c>
      <c r="H183" s="65" cm="1">
        <f t="array" ref="H183">SUMPRODUCT(--(TEXT($B$2:$B$10000,"mmmm d")=G183))</f>
        <v>1</v>
      </c>
    </row>
    <row r="184" spans="1:8">
      <c r="A184" s="5">
        <v>183</v>
      </c>
      <c r="B184" s="4">
        <v>42904</v>
      </c>
      <c r="G184" s="47" t="s">
        <v>2095</v>
      </c>
      <c r="H184" s="65" cm="1">
        <f t="array" ref="H184">SUMPRODUCT(--(TEXT($B$2:$B$10000,"mmmm d")=G184))</f>
        <v>1</v>
      </c>
    </row>
    <row r="185" spans="1:8">
      <c r="A185" s="5">
        <v>184</v>
      </c>
      <c r="B185" s="4">
        <v>42921</v>
      </c>
      <c r="G185" s="47" t="s">
        <v>2098</v>
      </c>
      <c r="H185" s="65" cm="1">
        <f t="array" ref="H185">SUMPRODUCT(--(TEXT($B$2:$B$10000,"mmmm d")=G185))</f>
        <v>1</v>
      </c>
    </row>
    <row r="186" spans="1:8">
      <c r="A186" s="5">
        <v>185</v>
      </c>
      <c r="B186" s="4">
        <v>42926</v>
      </c>
      <c r="G186" s="47" t="s">
        <v>2104</v>
      </c>
      <c r="H186" s="65" cm="1">
        <f t="array" ref="H186">SUMPRODUCT(--(TEXT($B$2:$B$10000,"mmmm d")=G186))</f>
        <v>1</v>
      </c>
    </row>
    <row r="187" spans="1:8">
      <c r="A187" s="5">
        <v>186</v>
      </c>
      <c r="B187" s="4">
        <v>42927</v>
      </c>
      <c r="G187" s="47" t="s">
        <v>2108</v>
      </c>
      <c r="H187" s="65" cm="1">
        <f t="array" ref="H187">SUMPRODUCT(--(TEXT($B$2:$B$10000,"mmmm d")=G187))</f>
        <v>1</v>
      </c>
    </row>
    <row r="188" spans="1:8">
      <c r="A188" s="5">
        <v>187</v>
      </c>
      <c r="B188" s="4">
        <v>42936</v>
      </c>
      <c r="G188" s="47" t="s">
        <v>2109</v>
      </c>
      <c r="H188" s="65" cm="1">
        <f t="array" ref="H188">SUMPRODUCT(--(TEXT($B$2:$B$10000,"mmmm d")=G188))</f>
        <v>1</v>
      </c>
    </row>
    <row r="189" spans="1:8">
      <c r="A189" s="5">
        <v>188</v>
      </c>
      <c r="B189" s="4">
        <v>42937</v>
      </c>
      <c r="G189" s="47" t="s">
        <v>2110</v>
      </c>
      <c r="H189" s="65" cm="1">
        <f t="array" ref="H189">SUMPRODUCT(--(TEXT($B$2:$B$10000,"mmmm d")=G189))</f>
        <v>1</v>
      </c>
    </row>
    <row r="190" spans="1:8">
      <c r="A190" s="5">
        <v>189</v>
      </c>
      <c r="B190" s="4">
        <v>43021</v>
      </c>
      <c r="G190" s="47" t="s">
        <v>2111</v>
      </c>
      <c r="H190" s="65" cm="1">
        <f t="array" ref="H190">SUMPRODUCT(--(TEXT($B$2:$B$10000,"mmmm d")=G190))</f>
        <v>1</v>
      </c>
    </row>
    <row r="191" spans="1:8">
      <c r="A191" s="5">
        <v>190</v>
      </c>
      <c r="B191" s="4">
        <v>43050</v>
      </c>
      <c r="G191" s="47" t="s">
        <v>2112</v>
      </c>
      <c r="H191" s="65" cm="1">
        <f t="array" ref="H191">SUMPRODUCT(--(TEXT($B$2:$B$10000,"mmmm d")=G191))</f>
        <v>1</v>
      </c>
    </row>
    <row r="192" spans="1:8">
      <c r="A192" s="5">
        <v>191</v>
      </c>
      <c r="B192" s="4">
        <v>43057</v>
      </c>
      <c r="G192" s="47" t="s">
        <v>2113</v>
      </c>
      <c r="H192" s="65" cm="1">
        <f t="array" ref="H192">SUMPRODUCT(--(TEXT($B$2:$B$10000,"mmmm d")=G192))</f>
        <v>1</v>
      </c>
    </row>
    <row r="193" spans="1:8">
      <c r="A193" s="5">
        <v>192</v>
      </c>
      <c r="B193" s="4">
        <v>43068</v>
      </c>
      <c r="G193" s="47" t="s">
        <v>2114</v>
      </c>
      <c r="H193" s="65" cm="1">
        <f t="array" ref="H193">SUMPRODUCT(--(TEXT($B$2:$B$10000,"mmmm d")=G193))</f>
        <v>1</v>
      </c>
    </row>
    <row r="194" spans="1:8">
      <c r="A194" s="5">
        <v>193</v>
      </c>
      <c r="B194" s="4">
        <v>43126</v>
      </c>
      <c r="G194" s="47" t="s">
        <v>2115</v>
      </c>
      <c r="H194" s="65" cm="1">
        <f t="array" ref="H194">SUMPRODUCT(--(TEXT($B$2:$B$10000,"mmmm d")=G194))</f>
        <v>1</v>
      </c>
    </row>
    <row r="195" spans="1:8">
      <c r="A195" s="5">
        <v>194</v>
      </c>
      <c r="B195" s="4">
        <v>43130</v>
      </c>
      <c r="G195" s="47" t="s">
        <v>2117</v>
      </c>
      <c r="H195" s="65" cm="1">
        <f t="array" ref="H195">SUMPRODUCT(--(TEXT($B$2:$B$10000,"mmmm d")=G195))</f>
        <v>1</v>
      </c>
    </row>
    <row r="196" spans="1:8">
      <c r="A196" s="5">
        <v>195</v>
      </c>
      <c r="B196" s="4">
        <v>43142</v>
      </c>
      <c r="G196" s="47" t="s">
        <v>2119</v>
      </c>
      <c r="H196" s="65" cm="1">
        <f t="array" ref="H196">SUMPRODUCT(--(TEXT($B$2:$B$10000,"mmmm d")=G196))</f>
        <v>1</v>
      </c>
    </row>
    <row r="197" spans="1:8">
      <c r="A197" s="5">
        <v>196</v>
      </c>
      <c r="B197" s="4">
        <v>43143</v>
      </c>
      <c r="G197" s="47" t="s">
        <v>2120</v>
      </c>
      <c r="H197" s="65" cm="1">
        <f t="array" ref="H197">SUMPRODUCT(--(TEXT($B$2:$B$10000,"mmmm d")=G197))</f>
        <v>1</v>
      </c>
    </row>
    <row r="198" spans="1:8">
      <c r="A198" s="5">
        <v>197</v>
      </c>
      <c r="B198" s="4">
        <v>43144</v>
      </c>
      <c r="G198" s="47" t="s">
        <v>2121</v>
      </c>
      <c r="H198" s="65" cm="1">
        <f t="array" ref="H198">SUMPRODUCT(--(TEXT($B$2:$B$10000,"mmmm d")=G198))</f>
        <v>1</v>
      </c>
    </row>
    <row r="199" spans="1:8">
      <c r="A199" s="5">
        <v>198</v>
      </c>
      <c r="B199" s="4">
        <v>43145</v>
      </c>
      <c r="G199" s="47" t="s">
        <v>2126</v>
      </c>
      <c r="H199" s="65" cm="1">
        <f t="array" ref="H199">SUMPRODUCT(--(TEXT($B$2:$B$10000,"mmmm d")=G199))</f>
        <v>1</v>
      </c>
    </row>
    <row r="200" spans="1:8">
      <c r="A200" s="5">
        <v>199</v>
      </c>
      <c r="B200" s="4">
        <v>43146</v>
      </c>
      <c r="G200" s="47" t="s">
        <v>2127</v>
      </c>
      <c r="H200" s="65" cm="1">
        <f t="array" ref="H200">SUMPRODUCT(--(TEXT($B$2:$B$10000,"mmmm d")=G200))</f>
        <v>1</v>
      </c>
    </row>
    <row r="201" spans="1:8">
      <c r="A201" s="5">
        <v>200</v>
      </c>
      <c r="B201" s="4">
        <v>43147</v>
      </c>
      <c r="G201" s="47" t="s">
        <v>2129</v>
      </c>
      <c r="H201" s="65" cm="1">
        <f t="array" ref="H201">SUMPRODUCT(--(TEXT($B$2:$B$10000,"mmmm d")=G201))</f>
        <v>1</v>
      </c>
    </row>
    <row r="202" spans="1:8">
      <c r="A202" s="5">
        <v>201</v>
      </c>
      <c r="B202" s="4">
        <v>43163</v>
      </c>
      <c r="G202" s="47" t="s">
        <v>2134</v>
      </c>
      <c r="H202" s="65" cm="1">
        <f t="array" ref="H202">SUMPRODUCT(--(TEXT($B$2:$B$10000,"mmmm d")=G202))</f>
        <v>1</v>
      </c>
    </row>
    <row r="203" spans="1:8">
      <c r="A203" s="5">
        <v>202</v>
      </c>
      <c r="B203" s="4">
        <v>43211</v>
      </c>
      <c r="G203" s="47" t="s">
        <v>2135</v>
      </c>
      <c r="H203" s="65" cm="1">
        <f t="array" ref="H203">SUMPRODUCT(--(TEXT($B$2:$B$10000,"mmmm d")=G203))</f>
        <v>1</v>
      </c>
    </row>
    <row r="204" spans="1:8">
      <c r="A204" s="5">
        <v>203</v>
      </c>
      <c r="B204" s="4">
        <v>43245</v>
      </c>
      <c r="G204" s="47" t="s">
        <v>2137</v>
      </c>
      <c r="H204" s="65" cm="1">
        <f t="array" ref="H204">SUMPRODUCT(--(TEXT($B$2:$B$10000,"mmmm d")=G204))</f>
        <v>1</v>
      </c>
    </row>
    <row r="205" spans="1:8">
      <c r="A205" s="5">
        <v>204</v>
      </c>
      <c r="B205" s="4">
        <v>43266</v>
      </c>
      <c r="G205" s="47" t="s">
        <v>2140</v>
      </c>
      <c r="H205" s="65" cm="1">
        <f t="array" ref="H205">SUMPRODUCT(--(TEXT($B$2:$B$10000,"mmmm d")=G205))</f>
        <v>1</v>
      </c>
    </row>
    <row r="206" spans="1:8">
      <c r="A206" s="5">
        <v>205</v>
      </c>
      <c r="B206" s="4">
        <v>43268</v>
      </c>
      <c r="G206" s="47" t="s">
        <v>2141</v>
      </c>
      <c r="H206" s="65" cm="1">
        <f t="array" ref="H206">SUMPRODUCT(--(TEXT($B$2:$B$10000,"mmmm d")=G206))</f>
        <v>1</v>
      </c>
    </row>
    <row r="207" spans="1:8">
      <c r="A207" s="5">
        <v>206</v>
      </c>
      <c r="B207" s="4">
        <v>43273</v>
      </c>
      <c r="G207" s="47" t="s">
        <v>2142</v>
      </c>
      <c r="H207" s="65" cm="1">
        <f t="array" ref="H207">SUMPRODUCT(--(TEXT($B$2:$B$10000,"mmmm d")=G207))</f>
        <v>1</v>
      </c>
    </row>
    <row r="208" spans="1:8">
      <c r="A208" s="5">
        <v>207</v>
      </c>
      <c r="B208" s="4">
        <v>43280</v>
      </c>
      <c r="G208" s="47" t="s">
        <v>2144</v>
      </c>
      <c r="H208" s="65" cm="1">
        <f t="array" ref="H208">SUMPRODUCT(--(TEXT($B$2:$B$10000,"mmmm d")=G208))</f>
        <v>1</v>
      </c>
    </row>
    <row r="209" spans="1:8">
      <c r="A209" s="5">
        <v>208</v>
      </c>
      <c r="B209" s="4">
        <v>43280</v>
      </c>
      <c r="G209" s="47" t="s">
        <v>2148</v>
      </c>
      <c r="H209" s="65" cm="1">
        <f t="array" ref="H209">SUMPRODUCT(--(TEXT($B$2:$B$10000,"mmmm d")=G209))</f>
        <v>1</v>
      </c>
    </row>
    <row r="210" spans="1:8">
      <c r="A210" s="5">
        <v>209</v>
      </c>
      <c r="B210" s="4">
        <v>43322</v>
      </c>
      <c r="G210" s="47" t="s">
        <v>2152</v>
      </c>
      <c r="H210" s="65" cm="1">
        <f t="array" ref="H210">SUMPRODUCT(--(TEXT($B$2:$B$10000,"mmmm d")=G210))</f>
        <v>1</v>
      </c>
    </row>
    <row r="211" spans="1:8">
      <c r="A211" s="5">
        <v>210</v>
      </c>
      <c r="B211" s="4">
        <v>43328</v>
      </c>
      <c r="G211" s="47" t="s">
        <v>2154</v>
      </c>
      <c r="H211" s="65" cm="1">
        <f t="array" ref="H211">SUMPRODUCT(--(TEXT($B$2:$B$10000,"mmmm d")=G211))</f>
        <v>1</v>
      </c>
    </row>
    <row r="212" spans="1:8">
      <c r="A212" s="5">
        <v>211</v>
      </c>
      <c r="B212" s="4">
        <v>43357</v>
      </c>
      <c r="G212" s="47" t="s">
        <v>2156</v>
      </c>
      <c r="H212" s="65" cm="1">
        <f t="array" ref="H212">SUMPRODUCT(--(TEXT($B$2:$B$10000,"mmmm d")=G212))</f>
        <v>1</v>
      </c>
    </row>
    <row r="213" spans="1:8">
      <c r="A213" s="5">
        <v>212</v>
      </c>
      <c r="B213" s="4">
        <v>43450</v>
      </c>
      <c r="G213" s="47" t="s">
        <v>2157</v>
      </c>
      <c r="H213" s="65" cm="1">
        <f t="array" ref="H213">SUMPRODUCT(--(TEXT($B$2:$B$10000,"mmmm d")=G213))</f>
        <v>1</v>
      </c>
    </row>
    <row r="214" spans="1:8">
      <c r="A214" s="5">
        <v>213</v>
      </c>
      <c r="B214" s="4">
        <v>43493</v>
      </c>
      <c r="G214" s="47" t="s">
        <v>2160</v>
      </c>
      <c r="H214" s="65" cm="1">
        <f t="array" ref="H214">SUMPRODUCT(--(TEXT($B$2:$B$10000,"mmmm d")=G214))</f>
        <v>1</v>
      </c>
    </row>
    <row r="215" spans="1:8">
      <c r="A215" s="5">
        <v>214</v>
      </c>
      <c r="B215" s="4">
        <v>43519</v>
      </c>
      <c r="G215" s="47" t="s">
        <v>2161</v>
      </c>
      <c r="H215" s="65" cm="1">
        <f t="array" ref="H215">SUMPRODUCT(--(TEXT($B$2:$B$10000,"mmmm d")=G215))</f>
        <v>1</v>
      </c>
    </row>
    <row r="216" spans="1:8">
      <c r="A216" s="5">
        <v>215</v>
      </c>
      <c r="B216" s="4">
        <v>43520</v>
      </c>
      <c r="G216" s="47" t="s">
        <v>2163</v>
      </c>
      <c r="H216" s="65" cm="1">
        <f t="array" ref="H216">SUMPRODUCT(--(TEXT($B$2:$B$10000,"mmmm d")=G216))</f>
        <v>1</v>
      </c>
    </row>
    <row r="217" spans="1:8">
      <c r="A217" s="5">
        <v>216</v>
      </c>
      <c r="B217" s="4">
        <v>43521</v>
      </c>
      <c r="G217" s="47" t="s">
        <v>2168</v>
      </c>
      <c r="H217" s="65" cm="1">
        <f t="array" ref="H217">SUMPRODUCT(--(TEXT($B$2:$B$10000,"mmmm d")=G217))</f>
        <v>1</v>
      </c>
    </row>
    <row r="218" spans="1:8">
      <c r="A218" s="5">
        <v>217</v>
      </c>
      <c r="B218" s="4">
        <v>43522</v>
      </c>
      <c r="G218" s="47" t="s">
        <v>2170</v>
      </c>
      <c r="H218" s="65" cm="1">
        <f t="array" ref="H218">SUMPRODUCT(--(TEXT($B$2:$B$10000,"mmmm d")=G218))</f>
        <v>1</v>
      </c>
    </row>
    <row r="219" spans="1:8">
      <c r="A219" s="5">
        <v>218</v>
      </c>
      <c r="B219" s="4">
        <v>43523</v>
      </c>
      <c r="G219" s="47" t="s">
        <v>2171</v>
      </c>
      <c r="H219" s="65" cm="1">
        <f t="array" ref="H219">SUMPRODUCT(--(TEXT($B$2:$B$10000,"mmmm d")=G219))</f>
        <v>1</v>
      </c>
    </row>
    <row r="220" spans="1:8">
      <c r="A220" s="5">
        <v>219</v>
      </c>
      <c r="B220" s="4">
        <v>43524</v>
      </c>
      <c r="G220" s="47" t="s">
        <v>2175</v>
      </c>
      <c r="H220" s="65" cm="1">
        <f t="array" ref="H220">SUMPRODUCT(--(TEXT($B$2:$B$10000,"mmmm d")=G220))</f>
        <v>1</v>
      </c>
    </row>
    <row r="221" spans="1:8">
      <c r="A221" s="5">
        <v>220</v>
      </c>
      <c r="B221" s="4">
        <v>43547</v>
      </c>
      <c r="G221" s="47" t="s">
        <v>2176</v>
      </c>
      <c r="H221" s="65" cm="1">
        <f t="array" ref="H221">SUMPRODUCT(--(TEXT($B$2:$B$10000,"mmmm d")=G221))</f>
        <v>1</v>
      </c>
    </row>
    <row r="222" spans="1:8">
      <c r="A222" s="5">
        <v>221</v>
      </c>
      <c r="B222" s="4">
        <v>43561</v>
      </c>
      <c r="G222" s="47" t="s">
        <v>2177</v>
      </c>
      <c r="H222" s="65" cm="1">
        <f t="array" ref="H222">SUMPRODUCT(--(TEXT($B$2:$B$10000,"mmmm d")=G222))</f>
        <v>1</v>
      </c>
    </row>
    <row r="223" spans="1:8">
      <c r="A223" s="5">
        <v>222</v>
      </c>
      <c r="B223" s="4">
        <v>43583</v>
      </c>
      <c r="G223" s="47" t="s">
        <v>2178</v>
      </c>
      <c r="H223" s="65" cm="1">
        <f t="array" ref="H223">SUMPRODUCT(--(TEXT($B$2:$B$10000,"mmmm d")=G223))</f>
        <v>1</v>
      </c>
    </row>
    <row r="224" spans="1:8">
      <c r="A224" s="5">
        <v>223</v>
      </c>
      <c r="B224" s="4">
        <v>43595</v>
      </c>
      <c r="G224" s="47" t="s">
        <v>2179</v>
      </c>
      <c r="H224" s="65" cm="1">
        <f t="array" ref="H224">SUMPRODUCT(--(TEXT($B$2:$B$10000,"mmmm d")=G224))</f>
        <v>1</v>
      </c>
    </row>
    <row r="225" spans="1:8">
      <c r="A225" s="5">
        <v>224</v>
      </c>
      <c r="B225" s="4">
        <v>43601</v>
      </c>
      <c r="G225" s="47" t="s">
        <v>2180</v>
      </c>
      <c r="H225" s="65" cm="1">
        <f t="array" ref="H225">SUMPRODUCT(--(TEXT($B$2:$B$10000,"mmmm d")=G225))</f>
        <v>1</v>
      </c>
    </row>
    <row r="226" spans="1:8">
      <c r="A226" s="5">
        <v>225</v>
      </c>
      <c r="B226" s="4">
        <v>43636</v>
      </c>
      <c r="G226" s="47" t="s">
        <v>2183</v>
      </c>
      <c r="H226" s="65" cm="1">
        <f t="array" ref="H226">SUMPRODUCT(--(TEXT($B$2:$B$10000,"mmmm d")=G226))</f>
        <v>1</v>
      </c>
    </row>
    <row r="227" spans="1:8">
      <c r="A227" s="5">
        <v>226</v>
      </c>
      <c r="B227" s="4">
        <v>43664</v>
      </c>
      <c r="G227" s="47" t="s">
        <v>2185</v>
      </c>
      <c r="H227" s="65" cm="1">
        <f t="array" ref="H227">SUMPRODUCT(--(TEXT($B$2:$B$10000,"mmmm d")=G227))</f>
        <v>1</v>
      </c>
    </row>
    <row r="228" spans="1:8">
      <c r="A228" s="5">
        <v>227</v>
      </c>
      <c r="B228" s="4">
        <v>43697</v>
      </c>
      <c r="G228" s="47" t="s">
        <v>2186</v>
      </c>
      <c r="H228" s="65" cm="1">
        <f t="array" ref="H228">SUMPRODUCT(--(TEXT($B$2:$B$10000,"mmmm d")=G228))</f>
        <v>1</v>
      </c>
    </row>
    <row r="229" spans="1:8">
      <c r="A229" s="5">
        <v>228</v>
      </c>
      <c r="B229" s="4">
        <v>43712</v>
      </c>
      <c r="G229" s="47" t="s">
        <v>2190</v>
      </c>
      <c r="H229" s="65" cm="1">
        <f t="array" ref="H229">SUMPRODUCT(--(TEXT($B$2:$B$10000,"mmmm d")=G229))</f>
        <v>1</v>
      </c>
    </row>
    <row r="230" spans="1:8">
      <c r="A230" s="5">
        <v>229</v>
      </c>
      <c r="B230" s="4">
        <v>43733</v>
      </c>
      <c r="G230" s="47" t="s">
        <v>2191</v>
      </c>
      <c r="H230" s="65" cm="1">
        <f t="array" ref="H230">SUMPRODUCT(--(TEXT($B$2:$B$10000,"mmmm d")=G230))</f>
        <v>1</v>
      </c>
    </row>
    <row r="231" spans="1:8">
      <c r="A231" s="5">
        <v>230</v>
      </c>
      <c r="B231" s="4">
        <v>43771</v>
      </c>
      <c r="G231" s="47" t="s">
        <v>2192</v>
      </c>
      <c r="H231" s="65" cm="1">
        <f t="array" ref="H231">SUMPRODUCT(--(TEXT($B$2:$B$10000,"mmmm d")=G231))</f>
        <v>1</v>
      </c>
    </row>
    <row r="232" spans="1:8">
      <c r="A232" s="5">
        <v>231</v>
      </c>
      <c r="B232" s="4">
        <v>43796</v>
      </c>
      <c r="G232" s="47" t="s">
        <v>2193</v>
      </c>
      <c r="H232" s="65" cm="1">
        <f t="array" ref="H232">SUMPRODUCT(--(TEXT($B$2:$B$10000,"mmmm d")=G232))</f>
        <v>1</v>
      </c>
    </row>
    <row r="233" spans="1:8">
      <c r="A233" s="5">
        <v>232</v>
      </c>
      <c r="B233" s="4">
        <v>43814</v>
      </c>
      <c r="G233" s="47" t="s">
        <v>2194</v>
      </c>
      <c r="H233" s="65" cm="1">
        <f t="array" ref="H233">SUMPRODUCT(--(TEXT($B$2:$B$10000,"mmmm d")=G233))</f>
        <v>1</v>
      </c>
    </row>
    <row r="234" spans="1:8">
      <c r="A234" s="5">
        <v>233</v>
      </c>
      <c r="B234" s="4">
        <v>43848</v>
      </c>
      <c r="G234" s="47" t="s">
        <v>2196</v>
      </c>
      <c r="H234" s="65" cm="1">
        <f t="array" ref="H234">SUMPRODUCT(--(TEXT($B$2:$B$10000,"mmmm d")=G234))</f>
        <v>1</v>
      </c>
    </row>
    <row r="235" spans="1:8">
      <c r="A235" s="5">
        <v>234</v>
      </c>
      <c r="B235" s="4">
        <v>43869</v>
      </c>
      <c r="G235" s="47" t="s">
        <v>2198</v>
      </c>
      <c r="H235" s="65" cm="1">
        <f t="array" ref="H235">SUMPRODUCT(--(TEXT($B$2:$B$10000,"mmmm d")=G235))</f>
        <v>1</v>
      </c>
    </row>
    <row r="236" spans="1:8">
      <c r="A236" s="5">
        <v>235</v>
      </c>
      <c r="B236" s="4">
        <v>43870</v>
      </c>
      <c r="G236" s="47" t="s">
        <v>2200</v>
      </c>
      <c r="H236" s="65" cm="1">
        <f t="array" ref="H236">SUMPRODUCT(--(TEXT($B$2:$B$10000,"mmmm d")=G236))</f>
        <v>1</v>
      </c>
    </row>
    <row r="237" spans="1:8">
      <c r="A237" s="5">
        <v>236</v>
      </c>
      <c r="B237" s="4">
        <v>43871</v>
      </c>
      <c r="G237" s="47" t="s">
        <v>2203</v>
      </c>
      <c r="H237" s="65" cm="1">
        <f t="array" ref="H237">SUMPRODUCT(--(TEXT($B$2:$B$10000,"mmmm d")=G237))</f>
        <v>1</v>
      </c>
    </row>
    <row r="238" spans="1:8">
      <c r="A238" s="5">
        <v>237</v>
      </c>
      <c r="B238" s="4">
        <v>43872</v>
      </c>
      <c r="G238" s="47" t="s">
        <v>2204</v>
      </c>
      <c r="H238" s="65" cm="1">
        <f t="array" ref="H238">SUMPRODUCT(--(TEXT($B$2:$B$10000,"mmmm d")=G238))</f>
        <v>1</v>
      </c>
    </row>
    <row r="239" spans="1:8">
      <c r="A239" s="5">
        <v>238</v>
      </c>
      <c r="B239" s="4">
        <v>43873</v>
      </c>
      <c r="G239" s="47" t="s">
        <v>2205</v>
      </c>
      <c r="H239" s="65" cm="1">
        <f t="array" ref="H239">SUMPRODUCT(--(TEXT($B$2:$B$10000,"mmmm d")=G239))</f>
        <v>1</v>
      </c>
    </row>
    <row r="240" spans="1:8">
      <c r="A240" s="5">
        <v>239</v>
      </c>
      <c r="B240" s="4">
        <v>43885</v>
      </c>
      <c r="G240" s="47" t="s">
        <v>2207</v>
      </c>
      <c r="H240" s="65" cm="1">
        <f t="array" ref="H240">SUMPRODUCT(--(TEXT($B$2:$B$10000,"mmmm d")=G240))</f>
        <v>1</v>
      </c>
    </row>
    <row r="241" spans="1:8">
      <c r="A241" s="5">
        <v>240</v>
      </c>
      <c r="B241" s="4">
        <v>43887</v>
      </c>
      <c r="G241" s="47" t="s">
        <v>2208</v>
      </c>
      <c r="H241" s="65" cm="1">
        <f t="array" ref="H241">SUMPRODUCT(--(TEXT($B$2:$B$10000,"mmmm d")=G241))</f>
        <v>1</v>
      </c>
    </row>
    <row r="242" spans="1:8">
      <c r="A242" s="5">
        <v>241</v>
      </c>
      <c r="B242" s="4">
        <v>43891</v>
      </c>
      <c r="G242" s="47" t="s">
        <v>2210</v>
      </c>
      <c r="H242" s="65" cm="1">
        <f t="array" ref="H242">SUMPRODUCT(--(TEXT($B$2:$B$10000,"mmmm d")=G242))</f>
        <v>1</v>
      </c>
    </row>
    <row r="243" spans="1:8">
      <c r="A243" s="5">
        <v>242</v>
      </c>
      <c r="B243" s="4">
        <v>44284</v>
      </c>
      <c r="G243" s="47" t="s">
        <v>2212</v>
      </c>
      <c r="H243" s="65" cm="1">
        <f t="array" ref="H243">SUMPRODUCT(--(TEXT($B$2:$B$10000,"mmmm d")=G243))</f>
        <v>1</v>
      </c>
    </row>
    <row r="244" spans="1:8">
      <c r="A244" s="5">
        <v>243</v>
      </c>
      <c r="B244" s="4">
        <v>44353</v>
      </c>
      <c r="G244" s="47" t="s">
        <v>2214</v>
      </c>
      <c r="H244" s="65" cm="1">
        <f t="array" ref="H244">SUMPRODUCT(--(TEXT($B$2:$B$10000,"mmmm d")=G244))</f>
        <v>1</v>
      </c>
    </row>
    <row r="245" spans="1:8">
      <c r="A245" s="5">
        <v>244</v>
      </c>
      <c r="B245" s="4">
        <v>44398</v>
      </c>
      <c r="G245" s="47" t="s">
        <v>2215</v>
      </c>
      <c r="H245" s="65" cm="1">
        <f t="array" ref="H245">SUMPRODUCT(--(TEXT($B$2:$B$10000,"mmmm d")=G245))</f>
        <v>1</v>
      </c>
    </row>
    <row r="246" spans="1:8">
      <c r="A246" s="5">
        <v>245</v>
      </c>
      <c r="B246" s="4">
        <v>44401</v>
      </c>
      <c r="G246" s="47" t="s">
        <v>2220</v>
      </c>
      <c r="H246" s="65" cm="1">
        <f t="array" ref="H246">SUMPRODUCT(--(TEXT($B$2:$B$10000,"mmmm d")=G246))</f>
        <v>1</v>
      </c>
    </row>
    <row r="247" spans="1:8">
      <c r="A247" s="5">
        <v>246</v>
      </c>
      <c r="B247" s="4">
        <v>44450</v>
      </c>
      <c r="G247" s="47" t="s">
        <v>2221</v>
      </c>
      <c r="H247" s="65" cm="1">
        <f t="array" ref="H247">SUMPRODUCT(--(TEXT($B$2:$B$10000,"mmmm d")=G247))</f>
        <v>1</v>
      </c>
    </row>
    <row r="248" spans="1:8">
      <c r="A248" s="5">
        <v>247</v>
      </c>
      <c r="B248" s="4">
        <v>44464</v>
      </c>
      <c r="G248" s="47" t="s">
        <v>2222</v>
      </c>
      <c r="H248" s="65" cm="1">
        <f t="array" ref="H248">SUMPRODUCT(--(TEXT($B$2:$B$10000,"mmmm d")=G248))</f>
        <v>1</v>
      </c>
    </row>
    <row r="249" spans="1:8">
      <c r="A249" s="5">
        <v>248</v>
      </c>
      <c r="B249" s="4">
        <v>44488</v>
      </c>
      <c r="G249" s="47" t="s">
        <v>2223</v>
      </c>
      <c r="H249" s="65" cm="1">
        <f t="array" ref="H249">SUMPRODUCT(--(TEXT($B$2:$B$10000,"mmmm d")=G249))</f>
        <v>1</v>
      </c>
    </row>
    <row r="250" spans="1:8">
      <c r="A250" s="5">
        <v>249</v>
      </c>
      <c r="B250" s="4">
        <v>44499</v>
      </c>
      <c r="G250" s="47" t="s">
        <v>2224</v>
      </c>
      <c r="H250" s="65" cm="1">
        <f t="array" ref="H250">SUMPRODUCT(--(TEXT($B$2:$B$10000,"mmmm d")=G250))</f>
        <v>1</v>
      </c>
    </row>
    <row r="251" spans="1:8">
      <c r="A251" s="5">
        <v>250</v>
      </c>
      <c r="B251" s="4">
        <v>44504</v>
      </c>
      <c r="G251" s="47" t="s">
        <v>2228</v>
      </c>
      <c r="H251" s="65" cm="1">
        <f t="array" ref="H251">SUMPRODUCT(--(TEXT($B$2:$B$10000,"mmmm d")=G251))</f>
        <v>1</v>
      </c>
    </row>
    <row r="252" spans="1:8">
      <c r="A252" s="5">
        <v>251</v>
      </c>
      <c r="B252" s="4">
        <v>44507</v>
      </c>
      <c r="G252" s="47" t="s">
        <v>2229</v>
      </c>
      <c r="H252" s="65" cm="1">
        <f t="array" ref="H252">SUMPRODUCT(--(TEXT($B$2:$B$10000,"mmmm d")=G252))</f>
        <v>1</v>
      </c>
    </row>
    <row r="253" spans="1:8">
      <c r="A253" s="5">
        <v>252</v>
      </c>
      <c r="B253" s="4">
        <v>44520</v>
      </c>
      <c r="G253" s="47" t="s">
        <v>2230</v>
      </c>
      <c r="H253" s="65" cm="1">
        <f t="array" ref="H253">SUMPRODUCT(--(TEXT($B$2:$B$10000,"mmmm d")=G253))</f>
        <v>1</v>
      </c>
    </row>
    <row r="254" spans="1:8">
      <c r="A254" s="5">
        <v>253</v>
      </c>
      <c r="B254" s="4">
        <v>44531</v>
      </c>
      <c r="G254" s="47" t="s">
        <v>2231</v>
      </c>
      <c r="H254" s="65" cm="1">
        <f t="array" ref="H254">SUMPRODUCT(--(TEXT($B$2:$B$10000,"mmmm d")=G254))</f>
        <v>1</v>
      </c>
    </row>
    <row r="255" spans="1:8">
      <c r="A255" s="5">
        <v>254</v>
      </c>
      <c r="B255" s="4">
        <v>44549</v>
      </c>
      <c r="G255" s="47" t="s">
        <v>2232</v>
      </c>
      <c r="H255" s="65" cm="1">
        <f t="array" ref="H255">SUMPRODUCT(--(TEXT($B$2:$B$10000,"mmmm d")=G255))</f>
        <v>1</v>
      </c>
    </row>
    <row r="256" spans="1:8">
      <c r="A256" s="5">
        <v>255</v>
      </c>
      <c r="B256" s="4">
        <v>44600</v>
      </c>
      <c r="G256" s="47" t="s">
        <v>2233</v>
      </c>
      <c r="H256" s="65" cm="1">
        <f t="array" ref="H256">SUMPRODUCT(--(TEXT($B$2:$B$10000,"mmmm d")=G256))</f>
        <v>1</v>
      </c>
    </row>
    <row r="257" spans="1:8">
      <c r="A257" s="5">
        <v>256</v>
      </c>
      <c r="B257" s="4">
        <v>44601</v>
      </c>
      <c r="G257" s="47" t="s">
        <v>2240</v>
      </c>
      <c r="H257" s="65" cm="1">
        <f t="array" ref="H257">SUMPRODUCT(--(TEXT($B$2:$B$10000,"mmmm d")=G257))</f>
        <v>1</v>
      </c>
    </row>
    <row r="258" spans="1:8">
      <c r="A258" s="5">
        <v>257</v>
      </c>
      <c r="B258" s="4">
        <v>44602</v>
      </c>
      <c r="G258" s="47" t="s">
        <v>2245</v>
      </c>
      <c r="H258" s="65" cm="1">
        <f t="array" ref="H258">SUMPRODUCT(--(TEXT($B$2:$B$10000,"mmmm d")=G258))</f>
        <v>1</v>
      </c>
    </row>
    <row r="259" spans="1:8">
      <c r="A259" s="5">
        <v>258</v>
      </c>
      <c r="B259" s="4">
        <v>44603</v>
      </c>
      <c r="G259" s="47" t="s">
        <v>2246</v>
      </c>
      <c r="H259" s="65" cm="1">
        <f t="array" ref="H259">SUMPRODUCT(--(TEXT($B$2:$B$10000,"mmmm d")=G259))</f>
        <v>1</v>
      </c>
    </row>
    <row r="260" spans="1:8">
      <c r="A260" s="5">
        <v>259</v>
      </c>
      <c r="B260" s="4">
        <v>44604</v>
      </c>
      <c r="G260" s="47" t="s">
        <v>2249</v>
      </c>
      <c r="H260" s="65" cm="1">
        <f t="array" ref="H260">SUMPRODUCT(--(TEXT($B$2:$B$10000,"mmmm d")=G260))</f>
        <v>1</v>
      </c>
    </row>
    <row r="261" spans="1:8">
      <c r="A261" s="5">
        <v>260</v>
      </c>
      <c r="B261" s="4">
        <v>44605</v>
      </c>
      <c r="G261" s="47" t="s">
        <v>2251</v>
      </c>
      <c r="H261" s="65" cm="1">
        <f t="array" ref="H261">SUMPRODUCT(--(TEXT($B$2:$B$10000,"mmmm d")=G261))</f>
        <v>1</v>
      </c>
    </row>
    <row r="262" spans="1:8">
      <c r="A262" s="5">
        <v>261</v>
      </c>
      <c r="B262" s="4">
        <v>44617</v>
      </c>
      <c r="G262" s="47" t="s">
        <v>2254</v>
      </c>
      <c r="H262" s="65" cm="1">
        <f t="array" ref="H262">SUMPRODUCT(--(TEXT($B$2:$B$10000,"mmmm d")=G262))</f>
        <v>1</v>
      </c>
    </row>
    <row r="263" spans="1:8">
      <c r="A263" s="5">
        <v>262</v>
      </c>
      <c r="B263" s="4">
        <v>44630</v>
      </c>
      <c r="G263" s="47" t="s">
        <v>2256</v>
      </c>
      <c r="H263" s="65" cm="1">
        <f t="array" ref="H263">SUMPRODUCT(--(TEXT($B$2:$B$10000,"mmmm d")=G263))</f>
        <v>1</v>
      </c>
    </row>
    <row r="264" spans="1:8">
      <c r="A264" s="5">
        <v>263</v>
      </c>
      <c r="B264" s="4">
        <v>44645</v>
      </c>
      <c r="G264" s="47" t="s">
        <v>2257</v>
      </c>
      <c r="H264" s="65" cm="1">
        <f t="array" ref="H264">SUMPRODUCT(--(TEXT($B$2:$B$10000,"mmmm d")=G264))</f>
        <v>1</v>
      </c>
    </row>
    <row r="265" spans="1:8">
      <c r="A265" s="5">
        <v>264</v>
      </c>
      <c r="B265" s="4">
        <v>44672</v>
      </c>
      <c r="G265" s="47" t="s">
        <v>2259</v>
      </c>
      <c r="H265" s="65" cm="1">
        <f t="array" ref="H265">SUMPRODUCT(--(TEXT($B$2:$B$10000,"mmmm d")=G265))</f>
        <v>1</v>
      </c>
    </row>
    <row r="266" spans="1:8">
      <c r="A266" s="5">
        <v>265</v>
      </c>
      <c r="B266" s="4">
        <v>44682</v>
      </c>
      <c r="G266" s="47" t="s">
        <v>2260</v>
      </c>
      <c r="H266" s="65" cm="1">
        <f t="array" ref="H266">SUMPRODUCT(--(TEXT($B$2:$B$10000,"mmmm d")=G266))</f>
        <v>1</v>
      </c>
    </row>
    <row r="267" spans="1:8">
      <c r="A267" s="5">
        <v>266</v>
      </c>
      <c r="B267" s="4">
        <v>44683</v>
      </c>
      <c r="G267" s="47" t="s">
        <v>2266</v>
      </c>
      <c r="H267" s="65" cm="1">
        <f t="array" ref="H267">SUMPRODUCT(--(TEXT($B$2:$B$10000,"mmmm d")=G267))</f>
        <v>1</v>
      </c>
    </row>
    <row r="268" spans="1:8">
      <c r="A268" s="5">
        <v>267</v>
      </c>
      <c r="B268" s="4">
        <v>44684</v>
      </c>
      <c r="G268" s="47" t="s">
        <v>2268</v>
      </c>
      <c r="H268" s="65" cm="1">
        <f t="array" ref="H268">SUMPRODUCT(--(TEXT($B$2:$B$10000,"mmmm d")=G268))</f>
        <v>1</v>
      </c>
    </row>
    <row r="269" spans="1:8">
      <c r="A269" s="5">
        <v>268</v>
      </c>
      <c r="B269" s="4">
        <v>44685</v>
      </c>
      <c r="G269" s="47" t="s">
        <v>2269</v>
      </c>
      <c r="H269" s="65" cm="1">
        <f t="array" ref="H269">SUMPRODUCT(--(TEXT($B$2:$B$10000,"mmmm d")=G269))</f>
        <v>1</v>
      </c>
    </row>
    <row r="270" spans="1:8">
      <c r="A270" s="5">
        <v>269</v>
      </c>
      <c r="B270" s="4">
        <v>44686</v>
      </c>
      <c r="G270" s="47" t="s">
        <v>2270</v>
      </c>
      <c r="H270" s="65" cm="1">
        <f t="array" ref="H270">SUMPRODUCT(--(TEXT($B$2:$B$10000,"mmmm d")=G270))</f>
        <v>1</v>
      </c>
    </row>
    <row r="271" spans="1:8">
      <c r="A271" s="5">
        <v>270</v>
      </c>
      <c r="B271" s="4">
        <v>44687</v>
      </c>
      <c r="G271" s="47" t="s">
        <v>2271</v>
      </c>
      <c r="H271" s="65" cm="1">
        <f t="array" ref="H271">SUMPRODUCT(--(TEXT($B$2:$B$10000,"mmmm d")=G271))</f>
        <v>1</v>
      </c>
    </row>
    <row r="272" spans="1:8">
      <c r="A272" s="5">
        <v>271</v>
      </c>
      <c r="B272" s="4">
        <v>44695</v>
      </c>
      <c r="G272" s="47" t="s">
        <v>2272</v>
      </c>
      <c r="H272" s="65" cm="1">
        <f t="array" ref="H272">SUMPRODUCT(--(TEXT($B$2:$B$10000,"mmmm d")=G272))</f>
        <v>1</v>
      </c>
    </row>
    <row r="273" spans="1:8">
      <c r="A273" s="5">
        <v>272</v>
      </c>
      <c r="B273" s="4">
        <v>44736</v>
      </c>
      <c r="H273" s="25">
        <f>SUM(H2:H272)</f>
        <v>513</v>
      </c>
    </row>
    <row r="274" spans="1:8">
      <c r="A274" s="5">
        <v>273</v>
      </c>
      <c r="B274" s="4">
        <v>44750</v>
      </c>
    </row>
    <row r="275" spans="1:8">
      <c r="A275" s="5">
        <v>274</v>
      </c>
      <c r="B275" s="4">
        <v>44765</v>
      </c>
    </row>
    <row r="276" spans="1:8">
      <c r="A276" s="5">
        <v>275</v>
      </c>
      <c r="B276" s="4">
        <v>44766</v>
      </c>
    </row>
    <row r="277" spans="1:8">
      <c r="A277" s="5">
        <v>276</v>
      </c>
      <c r="B277" s="4">
        <v>44785</v>
      </c>
    </row>
    <row r="278" spans="1:8">
      <c r="A278" s="5">
        <v>277</v>
      </c>
      <c r="B278" s="4">
        <v>44792</v>
      </c>
    </row>
    <row r="279" spans="1:8">
      <c r="A279" s="5">
        <v>278</v>
      </c>
      <c r="B279" s="4">
        <v>44793</v>
      </c>
    </row>
    <row r="280" spans="1:8">
      <c r="A280" s="5">
        <v>279</v>
      </c>
      <c r="B280" s="4">
        <v>44794</v>
      </c>
    </row>
    <row r="281" spans="1:8">
      <c r="A281" s="5">
        <v>280</v>
      </c>
      <c r="B281" s="4">
        <v>44799</v>
      </c>
    </row>
    <row r="282" spans="1:8">
      <c r="A282" s="5">
        <v>281</v>
      </c>
      <c r="B282" s="4">
        <v>44822</v>
      </c>
    </row>
    <row r="283" spans="1:8">
      <c r="A283" s="5">
        <v>282</v>
      </c>
      <c r="B283" s="4">
        <v>44839</v>
      </c>
    </row>
    <row r="284" spans="1:8">
      <c r="A284" s="5">
        <v>283</v>
      </c>
      <c r="B284" s="4">
        <v>44855</v>
      </c>
    </row>
    <row r="285" spans="1:8">
      <c r="A285" s="5">
        <v>284</v>
      </c>
      <c r="B285" s="4">
        <v>44861</v>
      </c>
    </row>
    <row r="286" spans="1:8">
      <c r="A286" s="5">
        <v>285</v>
      </c>
      <c r="B286" s="4">
        <v>44877</v>
      </c>
    </row>
    <row r="287" spans="1:8">
      <c r="A287" s="5">
        <v>286</v>
      </c>
      <c r="B287" s="4">
        <v>44884</v>
      </c>
    </row>
    <row r="288" spans="1:8">
      <c r="A288" s="5">
        <v>287</v>
      </c>
      <c r="B288" s="4">
        <v>44891</v>
      </c>
    </row>
    <row r="289" spans="1:2">
      <c r="A289" s="5">
        <v>288</v>
      </c>
      <c r="B289" s="4">
        <v>44897</v>
      </c>
    </row>
    <row r="290" spans="1:2">
      <c r="A290" s="5">
        <v>289</v>
      </c>
      <c r="B290" s="4">
        <v>44898</v>
      </c>
    </row>
    <row r="291" spans="1:2">
      <c r="A291" s="5">
        <v>290</v>
      </c>
      <c r="B291" s="4">
        <v>44905</v>
      </c>
    </row>
    <row r="292" spans="1:2">
      <c r="A292" s="5">
        <v>291</v>
      </c>
      <c r="B292" s="4">
        <v>44908</v>
      </c>
    </row>
    <row r="293" spans="1:2">
      <c r="A293" s="5">
        <v>292</v>
      </c>
      <c r="B293" s="4">
        <v>44954</v>
      </c>
    </row>
    <row r="294" spans="1:2">
      <c r="A294" s="5">
        <v>293</v>
      </c>
      <c r="B294" s="4">
        <v>44955</v>
      </c>
    </row>
    <row r="295" spans="1:2">
      <c r="A295" s="5">
        <v>294</v>
      </c>
      <c r="B295" s="4">
        <v>44956</v>
      </c>
    </row>
    <row r="296" spans="1:2">
      <c r="A296" s="5">
        <v>295</v>
      </c>
      <c r="B296" s="4">
        <v>44957</v>
      </c>
    </row>
    <row r="297" spans="1:2">
      <c r="A297" s="5">
        <v>296</v>
      </c>
      <c r="B297" s="4">
        <v>44958</v>
      </c>
    </row>
    <row r="298" spans="1:2">
      <c r="A298" s="7">
        <v>297</v>
      </c>
      <c r="B298" s="52">
        <v>44962</v>
      </c>
    </row>
    <row r="299" spans="1:2">
      <c r="A299" s="7">
        <v>298</v>
      </c>
      <c r="B299" s="52">
        <v>44964</v>
      </c>
    </row>
    <row r="300" spans="1:2">
      <c r="A300" s="5">
        <v>299</v>
      </c>
      <c r="B300" s="4">
        <v>44977</v>
      </c>
    </row>
    <row r="301" spans="1:2">
      <c r="A301" s="7">
        <v>300</v>
      </c>
      <c r="B301" s="4">
        <v>44988</v>
      </c>
    </row>
    <row r="302" spans="1:2">
      <c r="A302" s="5">
        <v>301</v>
      </c>
      <c r="B302" s="4">
        <v>44989</v>
      </c>
    </row>
    <row r="303" spans="1:2">
      <c r="A303" s="5">
        <v>302</v>
      </c>
      <c r="B303" s="4">
        <v>44996</v>
      </c>
    </row>
    <row r="304" spans="1:2">
      <c r="A304" s="5">
        <v>303</v>
      </c>
      <c r="B304" s="4">
        <v>45009</v>
      </c>
    </row>
    <row r="305" spans="1:2">
      <c r="A305" s="5">
        <v>304</v>
      </c>
      <c r="B305" s="4">
        <v>45029</v>
      </c>
    </row>
    <row r="306" spans="1:2">
      <c r="A306" s="5">
        <v>305</v>
      </c>
      <c r="B306" s="4">
        <v>45032</v>
      </c>
    </row>
    <row r="307" spans="1:2">
      <c r="A307" s="5">
        <v>306</v>
      </c>
      <c r="B307" s="4">
        <v>45037</v>
      </c>
    </row>
    <row r="308" spans="1:2">
      <c r="A308" s="5">
        <v>307</v>
      </c>
      <c r="B308" s="4">
        <v>45044</v>
      </c>
    </row>
    <row r="309" spans="1:2">
      <c r="A309" s="5">
        <v>308</v>
      </c>
      <c r="B309" s="4">
        <v>45045</v>
      </c>
    </row>
    <row r="310" spans="1:2">
      <c r="A310" s="5">
        <v>309</v>
      </c>
      <c r="B310" s="4">
        <v>45046</v>
      </c>
    </row>
    <row r="311" spans="1:2">
      <c r="A311" s="5">
        <v>310</v>
      </c>
      <c r="B311" s="4">
        <v>45047</v>
      </c>
    </row>
    <row r="312" spans="1:2">
      <c r="A312" s="5">
        <v>311</v>
      </c>
      <c r="B312" s="4">
        <v>45048</v>
      </c>
    </row>
    <row r="313" spans="1:2">
      <c r="A313" s="5">
        <v>312</v>
      </c>
      <c r="B313" s="4">
        <v>45049</v>
      </c>
    </row>
    <row r="314" spans="1:2">
      <c r="A314" s="5">
        <v>313</v>
      </c>
      <c r="B314" s="4">
        <v>45051</v>
      </c>
    </row>
    <row r="315" spans="1:2">
      <c r="A315" s="5">
        <v>314</v>
      </c>
      <c r="B315" s="4">
        <v>45052</v>
      </c>
    </row>
    <row r="316" spans="1:2">
      <c r="A316" s="5">
        <v>315</v>
      </c>
      <c r="B316" s="4">
        <v>45062</v>
      </c>
    </row>
    <row r="317" spans="1:2">
      <c r="A317" s="5">
        <v>316</v>
      </c>
      <c r="B317" s="4">
        <v>45065</v>
      </c>
    </row>
    <row r="318" spans="1:2">
      <c r="A318" s="5">
        <v>317</v>
      </c>
      <c r="B318" s="4">
        <v>45066</v>
      </c>
    </row>
    <row r="319" spans="1:2">
      <c r="A319" s="5">
        <v>318</v>
      </c>
      <c r="B319" s="4">
        <v>45073</v>
      </c>
    </row>
    <row r="320" spans="1:2">
      <c r="A320" s="5">
        <v>319</v>
      </c>
      <c r="B320" s="4">
        <v>45081</v>
      </c>
    </row>
    <row r="321" spans="1:2">
      <c r="A321" s="5">
        <v>320</v>
      </c>
      <c r="B321" s="4">
        <v>45098</v>
      </c>
    </row>
    <row r="322" spans="1:2">
      <c r="A322" s="5">
        <v>321</v>
      </c>
      <c r="B322" s="4">
        <v>45101</v>
      </c>
    </row>
    <row r="323" spans="1:2">
      <c r="A323" s="5">
        <v>322</v>
      </c>
      <c r="B323" s="4">
        <v>45105</v>
      </c>
    </row>
    <row r="324" spans="1:2">
      <c r="A324" s="5">
        <v>323</v>
      </c>
      <c r="B324" s="4">
        <v>45115</v>
      </c>
    </row>
    <row r="325" spans="1:2">
      <c r="A325" s="5">
        <v>324</v>
      </c>
      <c r="B325" s="4">
        <v>45116</v>
      </c>
    </row>
    <row r="326" spans="1:2">
      <c r="A326" s="5">
        <v>325</v>
      </c>
      <c r="B326" s="4">
        <v>45127</v>
      </c>
    </row>
    <row r="327" spans="1:2">
      <c r="A327" s="5">
        <v>326</v>
      </c>
      <c r="B327" s="4">
        <v>45128</v>
      </c>
    </row>
    <row r="328" spans="1:2">
      <c r="A328" s="5">
        <v>327</v>
      </c>
      <c r="B328" s="4">
        <v>45129</v>
      </c>
    </row>
    <row r="329" spans="1:2">
      <c r="A329" s="5">
        <v>328</v>
      </c>
      <c r="B329" s="4">
        <v>45142</v>
      </c>
    </row>
    <row r="330" spans="1:2">
      <c r="A330" s="5">
        <v>329</v>
      </c>
      <c r="B330" s="4">
        <v>45144</v>
      </c>
    </row>
    <row r="331" spans="1:2">
      <c r="A331" s="5">
        <v>330</v>
      </c>
      <c r="B331" s="4">
        <v>45162</v>
      </c>
    </row>
    <row r="332" spans="1:2">
      <c r="A332" s="5">
        <v>331</v>
      </c>
      <c r="B332" s="4">
        <v>45164</v>
      </c>
    </row>
    <row r="333" spans="1:2">
      <c r="A333" s="5">
        <v>332</v>
      </c>
      <c r="B333" s="4">
        <v>45177</v>
      </c>
    </row>
    <row r="334" spans="1:2">
      <c r="A334" s="5">
        <v>333</v>
      </c>
      <c r="B334" s="4">
        <v>45181</v>
      </c>
    </row>
    <row r="335" spans="1:2">
      <c r="A335" s="5">
        <v>334</v>
      </c>
      <c r="B335" s="4">
        <v>45193</v>
      </c>
    </row>
    <row r="336" spans="1:2">
      <c r="A336" s="5">
        <v>335</v>
      </c>
      <c r="B336" s="4">
        <v>45213</v>
      </c>
    </row>
    <row r="337" spans="1:2">
      <c r="A337" s="5">
        <v>336</v>
      </c>
      <c r="B337" s="4">
        <v>45222</v>
      </c>
    </row>
    <row r="338" spans="1:2">
      <c r="A338" s="5">
        <v>337</v>
      </c>
      <c r="B338" s="4">
        <v>45227</v>
      </c>
    </row>
    <row r="339" spans="1:2">
      <c r="A339" s="5">
        <v>338</v>
      </c>
      <c r="B339" s="4">
        <v>45228</v>
      </c>
    </row>
    <row r="340" spans="1:2">
      <c r="A340" s="5">
        <v>339</v>
      </c>
      <c r="B340" s="4">
        <v>45230</v>
      </c>
    </row>
    <row r="341" spans="1:2">
      <c r="A341" s="5">
        <v>340</v>
      </c>
      <c r="B341" s="4">
        <v>45231</v>
      </c>
    </row>
    <row r="342" spans="1:2">
      <c r="A342" s="5">
        <v>341</v>
      </c>
      <c r="B342" s="4">
        <v>45232</v>
      </c>
    </row>
    <row r="343" spans="1:2">
      <c r="A343" s="5">
        <v>342</v>
      </c>
      <c r="B343" s="4">
        <v>45233</v>
      </c>
    </row>
    <row r="344" spans="1:2">
      <c r="A344" s="5">
        <v>343</v>
      </c>
      <c r="B344" s="4">
        <v>45246</v>
      </c>
    </row>
    <row r="345" spans="1:2">
      <c r="A345" s="5">
        <v>344</v>
      </c>
      <c r="B345" s="4">
        <v>45247</v>
      </c>
    </row>
    <row r="346" spans="1:2">
      <c r="A346" s="5">
        <v>345</v>
      </c>
      <c r="B346" s="4">
        <v>45248</v>
      </c>
    </row>
    <row r="347" spans="1:2">
      <c r="A347" s="5">
        <v>346</v>
      </c>
      <c r="B347" s="4">
        <v>45255</v>
      </c>
    </row>
    <row r="348" spans="1:2">
      <c r="A348" s="5">
        <v>347</v>
      </c>
      <c r="B348" s="4">
        <v>45260</v>
      </c>
    </row>
    <row r="349" spans="1:2">
      <c r="A349" s="5">
        <v>348</v>
      </c>
      <c r="B349" s="4">
        <v>45261</v>
      </c>
    </row>
    <row r="350" spans="1:2">
      <c r="A350" s="5">
        <v>349</v>
      </c>
      <c r="B350" s="4">
        <v>45276</v>
      </c>
    </row>
    <row r="351" spans="1:2">
      <c r="A351" s="5">
        <v>350</v>
      </c>
      <c r="B351" s="4">
        <v>45283</v>
      </c>
    </row>
    <row r="352" spans="1:2">
      <c r="A352" s="5">
        <v>351</v>
      </c>
      <c r="B352" s="4">
        <v>45290</v>
      </c>
    </row>
    <row r="353" spans="1:2">
      <c r="A353" s="5">
        <v>352</v>
      </c>
      <c r="B353" s="4">
        <v>45296</v>
      </c>
    </row>
    <row r="354" spans="1:2">
      <c r="A354" s="5">
        <v>353</v>
      </c>
      <c r="B354" s="4">
        <v>45305</v>
      </c>
    </row>
    <row r="355" spans="1:2">
      <c r="A355" s="5">
        <v>354</v>
      </c>
      <c r="B355" s="4">
        <v>45307</v>
      </c>
    </row>
    <row r="356" spans="1:2">
      <c r="A356" s="5">
        <v>355</v>
      </c>
      <c r="B356" s="4">
        <v>45326</v>
      </c>
    </row>
    <row r="357" spans="1:2">
      <c r="A357" s="5">
        <v>356</v>
      </c>
      <c r="B357" s="4">
        <v>45327</v>
      </c>
    </row>
    <row r="358" spans="1:2">
      <c r="A358" s="5">
        <v>357</v>
      </c>
      <c r="B358" s="4">
        <v>45333</v>
      </c>
    </row>
    <row r="359" spans="1:2">
      <c r="A359" s="5">
        <v>358</v>
      </c>
      <c r="B359" s="4">
        <v>45348</v>
      </c>
    </row>
    <row r="360" spans="1:2">
      <c r="A360" s="5">
        <v>359</v>
      </c>
      <c r="B360" s="4">
        <v>45352</v>
      </c>
    </row>
    <row r="361" spans="1:2">
      <c r="A361" s="5">
        <v>360</v>
      </c>
      <c r="B361" s="4">
        <v>45353</v>
      </c>
    </row>
    <row r="362" spans="1:2">
      <c r="A362" s="5">
        <v>361</v>
      </c>
      <c r="B362" s="4">
        <v>45354</v>
      </c>
    </row>
    <row r="363" spans="1:2">
      <c r="A363" s="5">
        <v>362</v>
      </c>
      <c r="B363" s="4">
        <v>45355</v>
      </c>
    </row>
    <row r="364" spans="1:2">
      <c r="A364" s="5">
        <v>363</v>
      </c>
      <c r="B364" s="4">
        <v>45356</v>
      </c>
    </row>
    <row r="365" spans="1:2">
      <c r="A365" s="5">
        <v>364</v>
      </c>
      <c r="B365" s="4">
        <v>45357</v>
      </c>
    </row>
    <row r="366" spans="1:2">
      <c r="A366" s="5">
        <v>365</v>
      </c>
      <c r="B366" s="4">
        <v>45358</v>
      </c>
    </row>
    <row r="367" spans="1:2">
      <c r="A367" s="5">
        <v>366</v>
      </c>
      <c r="B367" s="4">
        <v>45359</v>
      </c>
    </row>
    <row r="368" spans="1:2">
      <c r="A368" s="5">
        <v>367</v>
      </c>
      <c r="B368" s="4">
        <v>45360</v>
      </c>
    </row>
    <row r="369" spans="1:2">
      <c r="A369" s="5">
        <v>368</v>
      </c>
      <c r="B369" s="4">
        <v>45361</v>
      </c>
    </row>
    <row r="370" spans="1:2">
      <c r="A370" s="5">
        <v>369</v>
      </c>
      <c r="B370" s="4">
        <v>45362</v>
      </c>
    </row>
    <row r="371" spans="1:2">
      <c r="A371" s="5">
        <v>370</v>
      </c>
      <c r="B371" s="4">
        <v>45363</v>
      </c>
    </row>
    <row r="372" spans="1:2">
      <c r="A372" s="5">
        <v>371</v>
      </c>
      <c r="B372" s="4">
        <v>45374</v>
      </c>
    </row>
    <row r="373" spans="1:2">
      <c r="A373" s="5">
        <v>372</v>
      </c>
      <c r="B373" s="4">
        <v>45375</v>
      </c>
    </row>
    <row r="374" spans="1:2">
      <c r="A374" s="5">
        <v>373</v>
      </c>
      <c r="B374" s="4">
        <v>45376</v>
      </c>
    </row>
    <row r="375" spans="1:2">
      <c r="A375" s="5">
        <v>374</v>
      </c>
      <c r="B375" s="4">
        <v>45387</v>
      </c>
    </row>
    <row r="376" spans="1:2">
      <c r="A376" s="5">
        <v>375</v>
      </c>
      <c r="B376" s="4">
        <v>45388</v>
      </c>
    </row>
    <row r="377" spans="1:2">
      <c r="A377" s="5">
        <v>376</v>
      </c>
      <c r="B377" s="4">
        <v>45389</v>
      </c>
    </row>
    <row r="378" spans="1:2">
      <c r="A378" s="5">
        <v>377</v>
      </c>
      <c r="B378" s="4">
        <v>45390</v>
      </c>
    </row>
    <row r="379" spans="1:2">
      <c r="A379" s="5">
        <v>378</v>
      </c>
      <c r="B379" s="4">
        <v>45391</v>
      </c>
    </row>
    <row r="380" spans="1:2">
      <c r="A380" s="5">
        <v>379</v>
      </c>
      <c r="B380" s="4">
        <v>45401</v>
      </c>
    </row>
    <row r="381" spans="1:2">
      <c r="A381" s="5">
        <v>380</v>
      </c>
      <c r="B381" s="4">
        <v>45406</v>
      </c>
    </row>
    <row r="382" spans="1:2">
      <c r="A382" s="5">
        <v>381</v>
      </c>
      <c r="B382" s="4">
        <v>45421</v>
      </c>
    </row>
    <row r="383" spans="1:2">
      <c r="A383" s="5">
        <v>382</v>
      </c>
      <c r="B383" s="4">
        <v>45430</v>
      </c>
    </row>
    <row r="384" spans="1:2">
      <c r="A384" s="5">
        <v>383</v>
      </c>
      <c r="B384" s="4">
        <v>45436</v>
      </c>
    </row>
    <row r="385" spans="1:2">
      <c r="A385" s="5">
        <v>384</v>
      </c>
      <c r="B385" s="4">
        <v>45347</v>
      </c>
    </row>
    <row r="386" spans="1:2">
      <c r="A386" s="5">
        <v>385</v>
      </c>
      <c r="B386" s="4">
        <v>45445</v>
      </c>
    </row>
    <row r="387" spans="1:2">
      <c r="A387" s="5">
        <v>386</v>
      </c>
      <c r="B387" s="4">
        <v>45465</v>
      </c>
    </row>
    <row r="388" spans="1:2">
      <c r="A388" s="5">
        <v>387</v>
      </c>
      <c r="B388" s="4">
        <v>45487</v>
      </c>
    </row>
    <row r="389" spans="1:2">
      <c r="A389" s="5">
        <v>388</v>
      </c>
      <c r="B389" s="4">
        <v>45506</v>
      </c>
    </row>
    <row r="390" spans="1:2">
      <c r="A390" s="5">
        <v>389</v>
      </c>
      <c r="B390" s="4">
        <v>45515</v>
      </c>
    </row>
    <row r="391" spans="1:2">
      <c r="A391" s="5">
        <v>390</v>
      </c>
      <c r="B391" s="4">
        <v>45521</v>
      </c>
    </row>
    <row r="392" spans="1:2">
      <c r="A392" s="5">
        <v>391</v>
      </c>
      <c r="B392" s="4">
        <v>45524</v>
      </c>
    </row>
    <row r="393" spans="1:2">
      <c r="A393" s="5">
        <v>392</v>
      </c>
      <c r="B393" s="4">
        <v>45527</v>
      </c>
    </row>
    <row r="394" spans="1:2">
      <c r="A394" s="5">
        <v>393</v>
      </c>
      <c r="B394" s="4">
        <v>45528</v>
      </c>
    </row>
    <row r="395" spans="1:2">
      <c r="A395" s="5">
        <v>394</v>
      </c>
      <c r="B395" s="4">
        <v>45529</v>
      </c>
    </row>
    <row r="396" spans="1:2">
      <c r="A396" s="5">
        <v>395</v>
      </c>
      <c r="B396" s="4">
        <v>45535</v>
      </c>
    </row>
    <row r="397" spans="1:2">
      <c r="A397" s="5">
        <v>396</v>
      </c>
      <c r="B397" s="4">
        <v>45540</v>
      </c>
    </row>
    <row r="398" spans="1:2">
      <c r="A398" s="5">
        <v>397</v>
      </c>
      <c r="B398" s="4">
        <v>45541</v>
      </c>
    </row>
    <row r="399" spans="1:2">
      <c r="A399" s="5">
        <v>398</v>
      </c>
      <c r="B399" s="4">
        <v>45542</v>
      </c>
    </row>
    <row r="400" spans="1:2">
      <c r="A400" s="5">
        <v>399</v>
      </c>
      <c r="B400" s="4">
        <v>45543</v>
      </c>
    </row>
    <row r="401" spans="1:2">
      <c r="A401" s="5">
        <v>400</v>
      </c>
      <c r="B401" s="4">
        <v>45550</v>
      </c>
    </row>
    <row r="402" spans="1:2">
      <c r="A402" s="5">
        <v>401</v>
      </c>
      <c r="B402" s="4">
        <v>45552</v>
      </c>
    </row>
    <row r="403" spans="1:2">
      <c r="A403" s="5">
        <v>402</v>
      </c>
      <c r="B403" s="4">
        <v>45555</v>
      </c>
    </row>
    <row r="404" spans="1:2">
      <c r="A404" s="5">
        <v>403</v>
      </c>
      <c r="B404" s="4">
        <v>45567</v>
      </c>
    </row>
    <row r="405" spans="1:2">
      <c r="A405" s="5">
        <v>404</v>
      </c>
      <c r="B405" s="4">
        <v>45568</v>
      </c>
    </row>
    <row r="406" spans="1:2">
      <c r="A406" s="5">
        <v>405</v>
      </c>
      <c r="B406" s="4">
        <v>45582</v>
      </c>
    </row>
    <row r="407" spans="1:2">
      <c r="A407" s="5">
        <v>406</v>
      </c>
      <c r="B407" s="4">
        <v>45590</v>
      </c>
    </row>
    <row r="408" spans="1:2">
      <c r="A408" s="5">
        <v>407</v>
      </c>
      <c r="B408" s="4">
        <v>45591</v>
      </c>
    </row>
    <row r="409" spans="1:2">
      <c r="A409" s="5">
        <v>408</v>
      </c>
      <c r="B409" s="4">
        <v>45598</v>
      </c>
    </row>
    <row r="410" spans="1:2">
      <c r="A410" s="5">
        <v>409</v>
      </c>
      <c r="B410" s="4">
        <v>45609</v>
      </c>
    </row>
    <row r="411" spans="1:2">
      <c r="A411" s="5">
        <v>410</v>
      </c>
      <c r="B411" s="4">
        <v>45617</v>
      </c>
    </row>
    <row r="412" spans="1:2">
      <c r="A412" s="5">
        <v>411</v>
      </c>
      <c r="B412" s="4">
        <v>45618</v>
      </c>
    </row>
    <row r="413" spans="1:2">
      <c r="A413" s="5">
        <v>412</v>
      </c>
      <c r="B413" s="4">
        <v>45620</v>
      </c>
    </row>
    <row r="414" spans="1:2">
      <c r="A414" s="5">
        <v>413</v>
      </c>
      <c r="B414" s="4">
        <v>45626</v>
      </c>
    </row>
    <row r="415" spans="1:2">
      <c r="A415" s="5">
        <v>414</v>
      </c>
      <c r="B415" s="4">
        <v>45631</v>
      </c>
    </row>
    <row r="416" spans="1:2">
      <c r="A416" s="5">
        <v>415</v>
      </c>
      <c r="B416" s="4">
        <v>45633</v>
      </c>
    </row>
    <row r="417" spans="1:2">
      <c r="A417" s="5">
        <v>416</v>
      </c>
      <c r="B417" s="4">
        <v>45640</v>
      </c>
    </row>
    <row r="418" spans="1:2">
      <c r="A418" s="5">
        <v>417</v>
      </c>
      <c r="B418" s="4">
        <v>45641</v>
      </c>
    </row>
    <row r="419" spans="1:2">
      <c r="A419" s="5">
        <v>418</v>
      </c>
      <c r="B419" s="4">
        <v>45653</v>
      </c>
    </row>
    <row r="420" spans="1:2">
      <c r="A420" s="5">
        <v>419</v>
      </c>
      <c r="B420" s="4">
        <v>45668</v>
      </c>
    </row>
    <row r="421" spans="1:2">
      <c r="A421" s="5">
        <v>420</v>
      </c>
      <c r="B421" s="4">
        <v>45675</v>
      </c>
    </row>
    <row r="422" spans="1:2">
      <c r="A422" s="5">
        <v>421</v>
      </c>
      <c r="B422" s="4">
        <v>45696</v>
      </c>
    </row>
    <row r="423" spans="1:2">
      <c r="A423" s="5">
        <v>422</v>
      </c>
      <c r="B423" s="4">
        <v>45699</v>
      </c>
    </row>
    <row r="424" spans="1:2">
      <c r="A424" s="5">
        <v>423</v>
      </c>
      <c r="B424" s="4">
        <v>45711</v>
      </c>
    </row>
    <row r="425" spans="1:2">
      <c r="A425" s="5">
        <v>424</v>
      </c>
      <c r="B425" s="4">
        <v>45714</v>
      </c>
    </row>
    <row r="426" spans="1:2">
      <c r="A426" s="5">
        <v>425</v>
      </c>
      <c r="B426" s="4">
        <v>45724</v>
      </c>
    </row>
    <row r="427" spans="1:2">
      <c r="A427" s="5">
        <v>426</v>
      </c>
      <c r="B427" s="4">
        <v>45725</v>
      </c>
    </row>
    <row r="428" spans="1:2">
      <c r="A428" s="5">
        <v>427</v>
      </c>
      <c r="B428" s="4">
        <v>45726</v>
      </c>
    </row>
    <row r="429" spans="1:2">
      <c r="A429" s="5">
        <v>428</v>
      </c>
      <c r="B429" s="4">
        <v>45727</v>
      </c>
    </row>
    <row r="430" spans="1:2">
      <c r="A430" s="5">
        <v>429</v>
      </c>
      <c r="B430" s="4">
        <v>45728</v>
      </c>
    </row>
    <row r="431" spans="1:2">
      <c r="A431" s="5">
        <v>430</v>
      </c>
      <c r="B431" s="4">
        <v>45729</v>
      </c>
    </row>
    <row r="432" spans="1:2">
      <c r="A432" s="5">
        <v>431</v>
      </c>
      <c r="B432" s="4">
        <v>45730</v>
      </c>
    </row>
    <row r="433" spans="1:2">
      <c r="A433" s="5">
        <v>432</v>
      </c>
      <c r="B433" s="4">
        <v>45731</v>
      </c>
    </row>
    <row r="434" spans="1:2">
      <c r="A434" s="5">
        <v>433</v>
      </c>
      <c r="B434" s="4">
        <v>45744</v>
      </c>
    </row>
    <row r="435" spans="1:2">
      <c r="A435" s="5">
        <v>434</v>
      </c>
      <c r="B435" s="4">
        <v>45750</v>
      </c>
    </row>
    <row r="436" spans="1:2">
      <c r="A436" s="5">
        <v>435</v>
      </c>
      <c r="B436" s="8">
        <v>45751</v>
      </c>
    </row>
    <row r="437" spans="1:2">
      <c r="A437" s="5">
        <v>436</v>
      </c>
      <c r="B437" s="4">
        <v>45752</v>
      </c>
    </row>
    <row r="438" spans="1:2">
      <c r="A438" s="5">
        <v>437</v>
      </c>
      <c r="B438" s="4">
        <v>45753</v>
      </c>
    </row>
    <row r="439" spans="1:2">
      <c r="A439" s="5">
        <v>438</v>
      </c>
      <c r="B439" s="4">
        <v>45754</v>
      </c>
    </row>
    <row r="440" spans="1:2">
      <c r="A440" s="5">
        <v>439</v>
      </c>
      <c r="B440" s="4">
        <v>45755</v>
      </c>
    </row>
    <row r="441" spans="1:2">
      <c r="A441" s="5">
        <v>440</v>
      </c>
      <c r="B441" s="4">
        <v>45760</v>
      </c>
    </row>
    <row r="442" spans="1:2">
      <c r="A442" s="5">
        <v>441</v>
      </c>
      <c r="B442" s="4">
        <v>45765</v>
      </c>
    </row>
    <row r="443" spans="1:2">
      <c r="A443" s="5">
        <v>442</v>
      </c>
      <c r="B443" s="4">
        <v>45780</v>
      </c>
    </row>
    <row r="444" spans="1:2">
      <c r="A444" s="5">
        <v>443</v>
      </c>
      <c r="B444" s="4">
        <v>45787</v>
      </c>
    </row>
    <row r="445" spans="1:2">
      <c r="A445" s="5">
        <v>444</v>
      </c>
      <c r="B445" s="4">
        <v>45790</v>
      </c>
    </row>
    <row r="446" spans="1:2">
      <c r="A446" s="5">
        <v>445</v>
      </c>
      <c r="B446" s="4">
        <v>45791</v>
      </c>
    </row>
    <row r="447" spans="1:2">
      <c r="A447" s="5">
        <v>446</v>
      </c>
      <c r="B447" s="4">
        <v>45793</v>
      </c>
    </row>
    <row r="448" spans="1:2">
      <c r="A448" s="5">
        <v>447</v>
      </c>
      <c r="B448" s="4">
        <v>45805</v>
      </c>
    </row>
    <row r="449" spans="1:2">
      <c r="A449" s="5">
        <v>448</v>
      </c>
      <c r="B449" s="4">
        <v>45808</v>
      </c>
    </row>
    <row r="450" spans="1:2">
      <c r="A450" s="5">
        <v>449</v>
      </c>
      <c r="B450" s="4">
        <v>45809</v>
      </c>
    </row>
    <row r="451" spans="1:2">
      <c r="A451" s="5">
        <v>450</v>
      </c>
      <c r="B451" s="4">
        <v>45814</v>
      </c>
    </row>
    <row r="452" spans="1:2">
      <c r="A452" s="5">
        <v>451</v>
      </c>
      <c r="B452" s="4">
        <v>45816</v>
      </c>
    </row>
    <row r="453" spans="1:2">
      <c r="A453" s="5">
        <v>452</v>
      </c>
      <c r="B453" s="4">
        <v>45825</v>
      </c>
    </row>
    <row r="454" spans="1:2">
      <c r="A454" s="5">
        <v>453</v>
      </c>
      <c r="B454" s="4">
        <v>45832</v>
      </c>
    </row>
    <row r="455" spans="1:2">
      <c r="A455" s="5">
        <v>454</v>
      </c>
      <c r="B455" s="4">
        <v>45835</v>
      </c>
    </row>
    <row r="456" spans="1:2">
      <c r="A456" s="5">
        <v>455</v>
      </c>
      <c r="B456" s="4">
        <v>45837</v>
      </c>
    </row>
    <row r="457" spans="1:2">
      <c r="A457" s="5">
        <v>456</v>
      </c>
      <c r="B457" s="4">
        <v>45839</v>
      </c>
    </row>
    <row r="458" spans="1:2">
      <c r="A458" s="5">
        <v>457</v>
      </c>
      <c r="B458" s="4">
        <v>45841</v>
      </c>
    </row>
    <row r="459" spans="1:2">
      <c r="A459" s="5">
        <v>458</v>
      </c>
      <c r="B459" s="4">
        <v>45846</v>
      </c>
    </row>
    <row r="460" spans="1:2">
      <c r="A460" s="5">
        <v>459</v>
      </c>
      <c r="B460" s="4">
        <v>45850</v>
      </c>
    </row>
    <row r="461" spans="1:2">
      <c r="A461" s="5">
        <v>460</v>
      </c>
      <c r="B461" s="4">
        <v>45864</v>
      </c>
    </row>
    <row r="462" spans="1:2">
      <c r="A462" s="5">
        <v>461</v>
      </c>
      <c r="B462" s="4">
        <v>45872</v>
      </c>
    </row>
    <row r="463" spans="1:2">
      <c r="A463" s="5">
        <v>462</v>
      </c>
      <c r="B463" s="4">
        <v>45873</v>
      </c>
    </row>
    <row r="464" spans="1:2">
      <c r="A464" s="5">
        <v>463</v>
      </c>
      <c r="B464" s="4">
        <v>45882</v>
      </c>
    </row>
    <row r="465" spans="1:2">
      <c r="A465" s="5">
        <v>464</v>
      </c>
      <c r="B465" s="4">
        <v>45884</v>
      </c>
    </row>
    <row r="466" spans="1:2">
      <c r="A466" s="5">
        <v>465</v>
      </c>
      <c r="B466" s="4">
        <v>45885</v>
      </c>
    </row>
    <row r="467" spans="1:2">
      <c r="A467" s="5">
        <v>466</v>
      </c>
      <c r="B467" s="4">
        <v>45889</v>
      </c>
    </row>
    <row r="468" spans="1:2">
      <c r="A468" s="5">
        <v>467</v>
      </c>
      <c r="B468" s="4">
        <v>45893</v>
      </c>
    </row>
    <row r="469" spans="1:2">
      <c r="A469" s="5">
        <v>468</v>
      </c>
      <c r="B469" s="4">
        <v>45894</v>
      </c>
    </row>
    <row r="470" spans="1:2">
      <c r="A470" s="5">
        <v>469</v>
      </c>
      <c r="B470" s="4">
        <v>45895</v>
      </c>
    </row>
    <row r="471" spans="1:2">
      <c r="A471" s="5">
        <v>470</v>
      </c>
      <c r="B471" s="4">
        <v>45896</v>
      </c>
    </row>
    <row r="472" spans="1:2">
      <c r="A472" s="5">
        <v>471</v>
      </c>
      <c r="B472" s="4">
        <v>45897</v>
      </c>
    </row>
    <row r="473" spans="1:2">
      <c r="A473" s="5">
        <v>472</v>
      </c>
      <c r="B473" s="4">
        <v>45906</v>
      </c>
    </row>
    <row r="474" spans="1:2">
      <c r="A474" s="5">
        <v>473</v>
      </c>
      <c r="B474" s="4">
        <v>45913</v>
      </c>
    </row>
    <row r="475" spans="1:2">
      <c r="A475" s="5">
        <v>474</v>
      </c>
      <c r="B475" s="4">
        <v>45914</v>
      </c>
    </row>
    <row r="476" spans="1:2">
      <c r="A476" s="5">
        <v>475</v>
      </c>
      <c r="B476" s="4">
        <v>45946</v>
      </c>
    </row>
    <row r="477" spans="1:2">
      <c r="A477" s="5">
        <v>476</v>
      </c>
      <c r="B477" s="4">
        <v>45947</v>
      </c>
    </row>
    <row r="478" spans="1:2">
      <c r="A478" s="5">
        <v>477</v>
      </c>
      <c r="B478" s="4">
        <v>45963</v>
      </c>
    </row>
    <row r="479" spans="1:2">
      <c r="A479" s="5">
        <v>478</v>
      </c>
      <c r="B479" s="4">
        <v>45965</v>
      </c>
    </row>
    <row r="480" spans="1:2">
      <c r="A480" s="5">
        <v>479</v>
      </c>
      <c r="B480" s="4">
        <v>45976</v>
      </c>
    </row>
    <row r="481" spans="1:2">
      <c r="A481" s="5">
        <v>480</v>
      </c>
      <c r="B481" s="4">
        <v>45977</v>
      </c>
    </row>
    <row r="482" spans="1:2">
      <c r="A482" s="5">
        <v>481</v>
      </c>
      <c r="B482" s="4">
        <v>45994</v>
      </c>
    </row>
    <row r="483" spans="1:2">
      <c r="A483" s="5">
        <v>482</v>
      </c>
      <c r="B483" s="4">
        <v>45998</v>
      </c>
    </row>
    <row r="484" spans="1:2">
      <c r="A484" s="5">
        <v>483</v>
      </c>
      <c r="B484" s="4">
        <v>46005</v>
      </c>
    </row>
    <row r="485" spans="1:2">
      <c r="A485" s="5">
        <v>484</v>
      </c>
      <c r="B485" s="4">
        <v>46032</v>
      </c>
    </row>
    <row r="486" spans="1:2">
      <c r="A486" s="5">
        <v>485</v>
      </c>
      <c r="B486" s="4">
        <v>46042</v>
      </c>
    </row>
    <row r="487" spans="1:2">
      <c r="A487" s="5">
        <v>486</v>
      </c>
      <c r="B487" s="4">
        <v>46045</v>
      </c>
    </row>
    <row r="488" spans="1:2">
      <c r="A488" s="5">
        <v>487</v>
      </c>
      <c r="B488" s="4">
        <v>46052</v>
      </c>
    </row>
    <row r="489" spans="1:2">
      <c r="A489" s="5">
        <v>488</v>
      </c>
      <c r="B489" s="4">
        <v>46057</v>
      </c>
    </row>
    <row r="490" spans="1:2">
      <c r="A490" s="5">
        <v>489</v>
      </c>
      <c r="B490" s="4">
        <v>46080</v>
      </c>
    </row>
    <row r="491" spans="1:2">
      <c r="A491" s="5">
        <v>490</v>
      </c>
      <c r="B491" s="4">
        <v>46084</v>
      </c>
    </row>
    <row r="492" spans="1:2">
      <c r="A492" s="5">
        <v>491</v>
      </c>
      <c r="B492" s="4">
        <v>46085</v>
      </c>
    </row>
    <row r="493" spans="1:2">
      <c r="A493" s="5">
        <v>492</v>
      </c>
      <c r="B493" s="4">
        <v>46086</v>
      </c>
    </row>
    <row r="494" spans="1:2">
      <c r="A494" s="5">
        <v>493</v>
      </c>
      <c r="B494" s="4">
        <v>46087</v>
      </c>
    </row>
    <row r="495" spans="1:2">
      <c r="A495" s="5">
        <v>494</v>
      </c>
      <c r="B495" s="4">
        <v>46088</v>
      </c>
    </row>
    <row r="496" spans="1:2">
      <c r="A496" s="5">
        <v>495</v>
      </c>
      <c r="B496" s="4">
        <v>46089</v>
      </c>
    </row>
    <row r="497" spans="1:2">
      <c r="A497" s="5">
        <v>496</v>
      </c>
      <c r="B497" s="4">
        <v>46092</v>
      </c>
    </row>
    <row r="498" spans="1:2">
      <c r="A498" s="5">
        <v>497</v>
      </c>
      <c r="B498" s="4">
        <v>46096</v>
      </c>
    </row>
    <row r="499" spans="1:2">
      <c r="A499" s="5">
        <v>498</v>
      </c>
      <c r="B499" s="4">
        <v>46100</v>
      </c>
    </row>
    <row r="500" spans="1:2">
      <c r="A500" s="5">
        <v>499</v>
      </c>
      <c r="B500" s="4">
        <v>46101</v>
      </c>
    </row>
    <row r="501" spans="1:2">
      <c r="A501" s="5">
        <v>500</v>
      </c>
      <c r="B501" s="4">
        <v>46109</v>
      </c>
    </row>
    <row r="502" spans="1:2">
      <c r="A502" s="5">
        <v>501</v>
      </c>
      <c r="B502" s="4">
        <v>46122</v>
      </c>
    </row>
    <row r="503" spans="1:2">
      <c r="A503" s="5">
        <v>502</v>
      </c>
      <c r="B503" s="4">
        <v>46123</v>
      </c>
    </row>
    <row r="504" spans="1:2">
      <c r="A504" s="5">
        <v>503</v>
      </c>
      <c r="B504" s="4">
        <v>46124</v>
      </c>
    </row>
    <row r="505" spans="1:2">
      <c r="A505" s="5">
        <v>504</v>
      </c>
      <c r="B505" s="4">
        <v>46125</v>
      </c>
    </row>
    <row r="506" spans="1:2">
      <c r="A506" s="5">
        <v>505</v>
      </c>
      <c r="B506" s="4">
        <v>46126</v>
      </c>
    </row>
    <row r="507" spans="1:2">
      <c r="A507" s="5">
        <v>506</v>
      </c>
      <c r="B507" s="4">
        <v>46127</v>
      </c>
    </row>
    <row r="508" spans="1:2">
      <c r="A508" s="5">
        <v>507</v>
      </c>
      <c r="B508" s="4">
        <v>46128</v>
      </c>
    </row>
    <row r="509" spans="1:2">
      <c r="A509" s="5">
        <v>508</v>
      </c>
      <c r="B509" s="4">
        <v>46129</v>
      </c>
    </row>
    <row r="510" spans="1:2">
      <c r="A510" s="5">
        <v>509</v>
      </c>
      <c r="B510" s="4">
        <v>46130</v>
      </c>
    </row>
    <row r="511" spans="1:2">
      <c r="A511" s="5">
        <v>510</v>
      </c>
      <c r="B511" s="4">
        <v>46136</v>
      </c>
    </row>
    <row r="512" spans="1:2">
      <c r="A512" s="5">
        <v>511</v>
      </c>
      <c r="B512" s="4">
        <v>46155</v>
      </c>
    </row>
    <row r="513" spans="1:2">
      <c r="A513" s="25">
        <v>512</v>
      </c>
      <c r="B513" s="128">
        <v>46164</v>
      </c>
    </row>
    <row r="514" spans="1:2">
      <c r="A514" s="25">
        <v>513</v>
      </c>
      <c r="B514" s="128">
        <v>46166</v>
      </c>
    </row>
  </sheetData>
  <sortState xmlns:xlrd2="http://schemas.microsoft.com/office/spreadsheetml/2017/richdata2" ref="G2:H272">
    <sortCondition descending="1" ref="H2:H272"/>
    <sortCondition ref="G2:G272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H46"/>
  <sheetViews>
    <sheetView workbookViewId="0">
      <pane ySplit="1" topLeftCell="A23" activePane="bottomLeft" state="frozen"/>
      <selection pane="bottomLeft" activeCell="L34" sqref="L34"/>
    </sheetView>
  </sheetViews>
  <sheetFormatPr defaultRowHeight="12.75"/>
  <cols>
    <col min="1" max="1" width="5.140625" bestFit="1" customWidth="1"/>
    <col min="2" max="2" width="12.42578125" style="93" bestFit="1" customWidth="1"/>
    <col min="3" max="3" width="21.140625" style="93" bestFit="1" customWidth="1"/>
    <col min="4" max="4" width="9.28515625" style="93" bestFit="1" customWidth="1"/>
    <col min="5" max="5" width="13.7109375" style="93" bestFit="1" customWidth="1"/>
  </cols>
  <sheetData>
    <row r="1" spans="1:5">
      <c r="A1" s="55" t="s">
        <v>148</v>
      </c>
      <c r="B1" s="89" t="s">
        <v>1387</v>
      </c>
      <c r="C1" s="89" t="s">
        <v>1388</v>
      </c>
      <c r="D1" s="89" t="s">
        <v>1386</v>
      </c>
      <c r="E1" s="89" t="s">
        <v>1381</v>
      </c>
    </row>
    <row r="2" spans="1:5">
      <c r="A2" s="47">
        <v>1984</v>
      </c>
      <c r="B2" s="96">
        <f>COUNTIFS(concerts!B:B,"&gt;=01/01/1984", concerts!B:B,"&lt;=12/31/1984")</f>
        <v>5</v>
      </c>
      <c r="C2" s="91">
        <f>COUNTIFS(concerts!B:B,"&gt;=01/01/1984", concerts!B:B,"&lt;=12/31/1984") / B46</f>
        <v>9.5419847328244278E-3</v>
      </c>
      <c r="D2" s="96">
        <v>8</v>
      </c>
      <c r="E2" s="92" t="e">
        <f t="shared" ref="E2:E41" si="0">D2/sum_sets_seen</f>
        <v>#REF!</v>
      </c>
    </row>
    <row r="3" spans="1:5">
      <c r="A3" s="47">
        <v>1985</v>
      </c>
      <c r="B3" s="96">
        <f>COUNTIFS(concerts!B:B,"&gt;=01/01/1985", concerts!B:B,"&lt;=12/31/1985")</f>
        <v>2</v>
      </c>
      <c r="C3" s="91">
        <f>COUNTIFS(concerts!B:B,"&gt;=01/01/1985", concerts!B:B,"&lt;=12/31/1985") / B46</f>
        <v>3.8167938931297708E-3</v>
      </c>
      <c r="D3" s="96">
        <v>4</v>
      </c>
      <c r="E3" s="92" t="e">
        <f t="shared" si="0"/>
        <v>#REF!</v>
      </c>
    </row>
    <row r="4" spans="1:5">
      <c r="A4" s="47">
        <v>1986</v>
      </c>
      <c r="B4" s="96">
        <f>COUNTIFS(concerts!B:B,"&gt;=01/01/1986", concerts!B:B,"&lt;=12/31/1986")</f>
        <v>0</v>
      </c>
      <c r="C4" s="91">
        <f>COUNTIFS(concerts!B:B,"&gt;=01/01/1986", concerts!B:B,"&lt;=12/31/1986") / B46</f>
        <v>0</v>
      </c>
      <c r="D4" s="96">
        <v>0</v>
      </c>
      <c r="E4" s="92" t="e">
        <f t="shared" si="0"/>
        <v>#REF!</v>
      </c>
    </row>
    <row r="5" spans="1:5">
      <c r="A5" s="47">
        <v>1987</v>
      </c>
      <c r="B5" s="96">
        <f>COUNTIFS(concerts!B:B,"&gt;=01/01/1987", concerts!B:B,"&lt;=12/31/1987")</f>
        <v>1</v>
      </c>
      <c r="C5" s="91">
        <f>COUNTIFS(concerts!B:B,"&gt;=01/01/1987", concerts!B:B,"&lt;=12/31/1987") / B46</f>
        <v>1.9083969465648854E-3</v>
      </c>
      <c r="D5" s="96">
        <v>2</v>
      </c>
      <c r="E5" s="92" t="e">
        <f t="shared" si="0"/>
        <v>#REF!</v>
      </c>
    </row>
    <row r="6" spans="1:5">
      <c r="A6" s="47">
        <v>1988</v>
      </c>
      <c r="B6" s="96">
        <f>COUNTIFS(concerts!B:B,"&gt;=01/01/1988", concerts!B:B,"&lt;=12/31/1988")</f>
        <v>4</v>
      </c>
      <c r="C6" s="91">
        <f>COUNTIFS(concerts!B:B,"&gt;=01/01/1988", concerts!B:B,"&lt;=12/31/1988") / B46</f>
        <v>7.6335877862595417E-3</v>
      </c>
      <c r="D6" s="96">
        <v>9</v>
      </c>
      <c r="E6" s="92" t="e">
        <f t="shared" si="0"/>
        <v>#REF!</v>
      </c>
    </row>
    <row r="7" spans="1:5">
      <c r="A7" s="47">
        <v>1989</v>
      </c>
      <c r="B7" s="96">
        <f>COUNTIFS(concerts!B:B,"&gt;=01/01/1989", concerts!B:B,"&lt;=12/31/1989")</f>
        <v>5</v>
      </c>
      <c r="C7" s="91">
        <f>COUNTIFS(concerts!B:B,"&gt;=01/01/1989", concerts!B:B,"&lt;=12/31/1989") / B46</f>
        <v>9.5419847328244278E-3</v>
      </c>
      <c r="D7" s="96">
        <v>11</v>
      </c>
      <c r="E7" s="92" t="e">
        <f t="shared" si="0"/>
        <v>#REF!</v>
      </c>
    </row>
    <row r="8" spans="1:5">
      <c r="A8" s="47">
        <v>1990</v>
      </c>
      <c r="B8" s="96">
        <f>COUNTIFS(concerts!B:B,"&gt;=01/01/1990", concerts!B:B,"&lt;=12/31/1990")</f>
        <v>2</v>
      </c>
      <c r="C8" s="91">
        <f>COUNTIFS(concerts!B:B,"&gt;=01/01/1990", concerts!B:B,"&lt;=12/31/1990") / B46</f>
        <v>3.8167938931297708E-3</v>
      </c>
      <c r="D8" s="96">
        <v>4</v>
      </c>
      <c r="E8" s="92" t="e">
        <f t="shared" si="0"/>
        <v>#REF!</v>
      </c>
    </row>
    <row r="9" spans="1:5">
      <c r="A9" s="47">
        <v>1991</v>
      </c>
      <c r="B9" s="96">
        <f>COUNTIFS(concerts!B:B,"&gt;=01/01/1991", concerts!B:B,"&lt;=12/31/1991")</f>
        <v>5</v>
      </c>
      <c r="C9" s="91">
        <f>COUNTIFS(concerts!B:B,"&gt;=01/01/1991", concerts!B:B,"&lt;=12/31/1991") / B46</f>
        <v>9.5419847328244278E-3</v>
      </c>
      <c r="D9" s="96">
        <v>12</v>
      </c>
      <c r="E9" s="92" t="e">
        <f t="shared" si="0"/>
        <v>#REF!</v>
      </c>
    </row>
    <row r="10" spans="1:5">
      <c r="A10" s="47">
        <v>1992</v>
      </c>
      <c r="B10" s="96">
        <f>COUNTIFS(concerts!B:B,"&gt;=01/01/1992", concerts!B:B,"&lt;=12/31/1992")</f>
        <v>5</v>
      </c>
      <c r="C10" s="91">
        <f>COUNTIFS(concerts!B:B,"&gt;=01/01/1992", concerts!B:B,"&lt;=12/31/1992") / B46</f>
        <v>9.5419847328244278E-3</v>
      </c>
      <c r="D10" s="96">
        <v>9</v>
      </c>
      <c r="E10" s="92" t="e">
        <f t="shared" si="0"/>
        <v>#REF!</v>
      </c>
    </row>
    <row r="11" spans="1:5">
      <c r="A11" s="47">
        <v>1993</v>
      </c>
      <c r="B11" s="96">
        <f>COUNTIFS(concerts!B:B,"&gt;=01/01/1993", concerts!B:B,"&lt;=12/31/1993")</f>
        <v>1</v>
      </c>
      <c r="C11" s="91">
        <f>COUNTIFS(concerts!B:B,"&gt;=01/01/1993", concerts!B:B,"&lt;=12/31/1993") / B46</f>
        <v>1.9083969465648854E-3</v>
      </c>
      <c r="D11" s="96">
        <v>1</v>
      </c>
      <c r="E11" s="92" t="e">
        <f t="shared" si="0"/>
        <v>#REF!</v>
      </c>
    </row>
    <row r="12" spans="1:5">
      <c r="A12" s="47">
        <v>1994</v>
      </c>
      <c r="B12" s="96">
        <f>COUNTIFS(concerts!B:B,"&gt;=01/01/1994", concerts!B:B,"&lt;=12/31/1994")</f>
        <v>3</v>
      </c>
      <c r="C12" s="91">
        <f>COUNTIFS(concerts!B:B,"&gt;=01/01/1994", concerts!B:B,"&lt;=12/31/1994") / B46</f>
        <v>5.7251908396946565E-3</v>
      </c>
      <c r="D12" s="96">
        <v>3</v>
      </c>
      <c r="E12" s="92" t="e">
        <f t="shared" si="0"/>
        <v>#REF!</v>
      </c>
    </row>
    <row r="13" spans="1:5">
      <c r="A13" s="47">
        <v>1995</v>
      </c>
      <c r="B13" s="96">
        <f>COUNTIFS(concerts!B:B,"&gt;=01/01/1995", concerts!B:B,"&lt;=12/31/1995")</f>
        <v>2</v>
      </c>
      <c r="C13" s="91">
        <f>COUNTIFS(concerts!B:B,"&gt;=01/01/1995", concerts!B:B,"&lt;=12/31/1995") / B46</f>
        <v>3.8167938931297708E-3</v>
      </c>
      <c r="D13" s="96">
        <v>3</v>
      </c>
      <c r="E13" s="92" t="e">
        <f t="shared" si="0"/>
        <v>#REF!</v>
      </c>
    </row>
    <row r="14" spans="1:5">
      <c r="A14" s="47">
        <v>1996</v>
      </c>
      <c r="B14" s="96">
        <f>COUNTIFS(concerts!B:B,"&gt;=01/01/1996", concerts!B:B,"&lt;=12/31/1996")</f>
        <v>2</v>
      </c>
      <c r="C14" s="91">
        <f>COUNTIFS(concerts!B:B,"&gt;=01/01/1996", concerts!B:B,"&lt;=12/31/1996") / B46</f>
        <v>3.8167938931297708E-3</v>
      </c>
      <c r="D14" s="96">
        <v>3</v>
      </c>
      <c r="E14" s="92" t="e">
        <f t="shared" si="0"/>
        <v>#REF!</v>
      </c>
    </row>
    <row r="15" spans="1:5">
      <c r="A15" s="47">
        <v>1997</v>
      </c>
      <c r="B15" s="96">
        <f>COUNTIFS(concerts!B:B,"&gt;=01/01/1997", concerts!B:B,"&lt;=12/31/1997")</f>
        <v>0</v>
      </c>
      <c r="C15" s="91">
        <f>COUNTIFS(concerts!B:B,"&gt;=01/01/1997", concerts!B:B,"&lt;=12/31/1997") / B46</f>
        <v>0</v>
      </c>
      <c r="D15" s="96">
        <v>0</v>
      </c>
      <c r="E15" s="92" t="e">
        <f t="shared" si="0"/>
        <v>#REF!</v>
      </c>
    </row>
    <row r="16" spans="1:5">
      <c r="A16" s="47">
        <v>1998</v>
      </c>
      <c r="B16" s="96">
        <f>COUNTIFS(concerts!B:B,"&gt;=01/01/1998", concerts!B:B,"&lt;=12/31/1998")</f>
        <v>2</v>
      </c>
      <c r="C16" s="91">
        <f>COUNTIFS(concerts!B:B,"&gt;=01/01/1998", concerts!B:B,"&lt;=12/31/1998") / B46</f>
        <v>3.8167938931297708E-3</v>
      </c>
      <c r="D16" s="96">
        <v>3</v>
      </c>
      <c r="E16" s="92" t="e">
        <f t="shared" si="0"/>
        <v>#REF!</v>
      </c>
    </row>
    <row r="17" spans="1:8">
      <c r="A17" s="47">
        <v>1999</v>
      </c>
      <c r="B17" s="96">
        <f>COUNTIFS(concerts!B:B,"&gt;=01/01/1999", concerts!B:B,"&lt;=12/31/1999")</f>
        <v>0</v>
      </c>
      <c r="C17" s="91">
        <f>COUNTIFS(concerts!B:B,"&gt;=01/01/1999", concerts!B:B,"&lt;=12/31/1999") / B46</f>
        <v>0</v>
      </c>
      <c r="D17" s="96">
        <v>0</v>
      </c>
      <c r="E17" s="92" t="e">
        <f t="shared" si="0"/>
        <v>#REF!</v>
      </c>
    </row>
    <row r="18" spans="1:8">
      <c r="A18" s="47">
        <v>2000</v>
      </c>
      <c r="B18" s="96">
        <f>COUNTIFS(concerts!B:B,"&gt;=01/01/2000", concerts!B:B,"&lt;=12/31/2000")</f>
        <v>5</v>
      </c>
      <c r="C18" s="91">
        <f>COUNTIFS(concerts!B:B,"&gt;=01/01/2000", concerts!B:B,"&lt;=12/31/2000") / B46</f>
        <v>9.5419847328244278E-3</v>
      </c>
      <c r="D18" s="96">
        <v>5</v>
      </c>
      <c r="E18" s="92" t="e">
        <f t="shared" si="0"/>
        <v>#REF!</v>
      </c>
    </row>
    <row r="19" spans="1:8">
      <c r="A19" s="47">
        <v>2001</v>
      </c>
      <c r="B19" s="96">
        <f>COUNTIFS(concerts!B:B,"&gt;=01/01/2001", concerts!B:B,"&lt;=12/31/2001")</f>
        <v>4</v>
      </c>
      <c r="C19" s="91">
        <f>COUNTIFS(concerts!B:B,"&gt;=01/01/2001", concerts!B:B,"&lt;=12/31/2001") / B46</f>
        <v>7.6335877862595417E-3</v>
      </c>
      <c r="D19" s="96">
        <v>4</v>
      </c>
      <c r="E19" s="92" t="e">
        <f t="shared" si="0"/>
        <v>#REF!</v>
      </c>
    </row>
    <row r="20" spans="1:8">
      <c r="A20" s="47">
        <v>2002</v>
      </c>
      <c r="B20" s="96">
        <f>COUNTIFS(concerts!B:B,"&gt;=01/01/2002", concerts!B:B,"&lt;=12/31/2002")</f>
        <v>6</v>
      </c>
      <c r="C20" s="91">
        <f>COUNTIFS(concerts!B:B,"&gt;=01/01/2002", concerts!B:B,"&lt;=12/31/2002") / B46</f>
        <v>1.1450381679389313E-2</v>
      </c>
      <c r="D20" s="96">
        <v>7</v>
      </c>
      <c r="E20" s="92" t="e">
        <f t="shared" si="0"/>
        <v>#REF!</v>
      </c>
    </row>
    <row r="21" spans="1:8">
      <c r="A21" s="47">
        <v>2003</v>
      </c>
      <c r="B21" s="96">
        <f>COUNTIFS(concerts!B:B,"&gt;=01/01/2003", concerts!B:B,"&lt;=12/31/2003")</f>
        <v>4</v>
      </c>
      <c r="C21" s="91">
        <f>COUNTIFS(concerts!B:B,"&gt;=01/01/2003", concerts!B:B,"&lt;=12/31/2003") / B46</f>
        <v>7.6335877862595417E-3</v>
      </c>
      <c r="D21" s="96">
        <v>5</v>
      </c>
      <c r="E21" s="92" t="e">
        <f t="shared" si="0"/>
        <v>#REF!</v>
      </c>
    </row>
    <row r="22" spans="1:8">
      <c r="A22" s="47">
        <v>2004</v>
      </c>
      <c r="B22" s="96">
        <f>COUNTIFS(concerts!B:B,"&gt;=01/01/2004", concerts!B:B,"&lt;=12/31/2004")</f>
        <v>1</v>
      </c>
      <c r="C22" s="91">
        <f>COUNTIFS(concerts!B:B,"&gt;=01/01/2004", concerts!B:B,"&lt;=12/31/2004") / B46</f>
        <v>1.9083969465648854E-3</v>
      </c>
      <c r="D22" s="96">
        <v>1</v>
      </c>
      <c r="E22" s="92" t="e">
        <f t="shared" si="0"/>
        <v>#REF!</v>
      </c>
    </row>
    <row r="23" spans="1:8">
      <c r="A23" s="47">
        <v>2005</v>
      </c>
      <c r="B23" s="96">
        <f>COUNTIFS(concerts!B:B,"&gt;=01/01/2005", concerts!B:B,"&lt;=12/31/2005")</f>
        <v>3</v>
      </c>
      <c r="C23" s="91">
        <f>COUNTIFS(concerts!B:B,"&gt;=01/01/2005", concerts!B:B,"&lt;=12/31/2005") / total_shows</f>
        <v>5.7251908396946565E-3</v>
      </c>
      <c r="D23" s="96">
        <v>4</v>
      </c>
      <c r="E23" s="92" t="e">
        <f t="shared" si="0"/>
        <v>#REF!</v>
      </c>
    </row>
    <row r="24" spans="1:8">
      <c r="A24" s="47">
        <v>2006</v>
      </c>
      <c r="B24" s="96">
        <f>COUNTIFS(concerts!B:B,"&gt;=01/01/2006", concerts!B:B,"&lt;=12/31/2006")</f>
        <v>3</v>
      </c>
      <c r="C24" s="91">
        <f>COUNTIFS(concerts!B:B,"&gt;=01/01/2006", concerts!B:B,"&lt;=12/31/2006") / total_shows</f>
        <v>5.7251908396946565E-3</v>
      </c>
      <c r="D24" s="96">
        <v>3</v>
      </c>
      <c r="E24" s="92" t="e">
        <f t="shared" si="0"/>
        <v>#REF!</v>
      </c>
    </row>
    <row r="25" spans="1:8">
      <c r="A25" s="47">
        <v>2007</v>
      </c>
      <c r="B25" s="96">
        <f>COUNTIFS(concerts!B:B,"&gt;=01/01/2007", concerts!B:B,"&lt;=12/31/2007")</f>
        <v>0</v>
      </c>
      <c r="C25" s="91">
        <f>COUNTIFS(concerts!B:B,"&gt;=01/01/2007", concerts!B:B,"&lt;=12/31/2007") / total_shows</f>
        <v>0</v>
      </c>
      <c r="D25" s="96">
        <v>0</v>
      </c>
      <c r="E25" s="92" t="e">
        <f t="shared" si="0"/>
        <v>#REF!</v>
      </c>
    </row>
    <row r="26" spans="1:8">
      <c r="A26" s="47">
        <v>2008</v>
      </c>
      <c r="B26" s="96">
        <f>COUNTIFS(concerts!B:B,"&gt;=01/01/2008", concerts!B:B,"&lt;=12/31/2008")</f>
        <v>2</v>
      </c>
      <c r="C26" s="91">
        <f>COUNTIFS(concerts!B:B,"&gt;=01/01/2008", concerts!B:B,"&lt;=12/31/2008") / total_shows</f>
        <v>3.8167938931297708E-3</v>
      </c>
      <c r="D26" s="96">
        <v>2</v>
      </c>
      <c r="E26" s="92" t="e">
        <f t="shared" si="0"/>
        <v>#REF!</v>
      </c>
    </row>
    <row r="27" spans="1:8">
      <c r="A27" s="47">
        <v>2009</v>
      </c>
      <c r="B27" s="96">
        <f>COUNTIFS(concerts!B:B,"&gt;=01/01/2009", concerts!B:B,"&lt;=12/31/2009")</f>
        <v>3</v>
      </c>
      <c r="C27" s="91">
        <f>COUNTIFS(concerts!B:B,"&gt;=01/01/2009", concerts!B:B,"&lt;=12/31/2009") / total_shows</f>
        <v>5.7251908396946565E-3</v>
      </c>
      <c r="D27" s="96">
        <v>4</v>
      </c>
      <c r="E27" s="92" t="e">
        <f t="shared" si="0"/>
        <v>#REF!</v>
      </c>
    </row>
    <row r="28" spans="1:8">
      <c r="A28" s="47">
        <v>2010</v>
      </c>
      <c r="B28" s="96">
        <f>COUNTIFS(concerts!B:B,"&gt;=01/01/2010", concerts!B:B,"&lt;=12/31/2010")</f>
        <v>6</v>
      </c>
      <c r="C28" s="91">
        <f>COUNTIFS(concerts!B:B,"&gt;=01/01/2010", concerts!B:B,"&lt;=12/31/2010") / total_shows</f>
        <v>1.1450381679389313E-2</v>
      </c>
      <c r="D28" s="96">
        <v>12</v>
      </c>
      <c r="E28" s="92" t="e">
        <f t="shared" si="0"/>
        <v>#REF!</v>
      </c>
    </row>
    <row r="29" spans="1:8">
      <c r="A29" s="47">
        <v>2011</v>
      </c>
      <c r="B29" s="96">
        <f>COUNTIFS(concerts!B:B,"&gt;=01/01/2011", concerts!B:B,"&lt;=12/31/2011")</f>
        <v>9</v>
      </c>
      <c r="C29" s="91">
        <f>COUNTIFS(concerts!B:B,"&gt;=01/01/2011", concerts!B:B,"&lt;=12/31/2011") / total_shows</f>
        <v>1.717557251908397E-2</v>
      </c>
      <c r="D29" s="96">
        <v>14</v>
      </c>
      <c r="E29" s="92" t="e">
        <f t="shared" si="0"/>
        <v>#REF!</v>
      </c>
    </row>
    <row r="30" spans="1:8">
      <c r="A30" s="47">
        <v>2012</v>
      </c>
      <c r="B30" s="96">
        <f>COUNTIFS(concerts!B:B,"&gt;=01/01/2012", concerts!B:B,"&lt;=12/31/2012")</f>
        <v>10</v>
      </c>
      <c r="C30" s="91">
        <f>COUNTIFS(concerts!B:B,"&gt;=01/01/2012", concerts!B:B,"&lt;=12/31/2012") / total_shows</f>
        <v>1.9083969465648856E-2</v>
      </c>
      <c r="D30" s="96">
        <v>20</v>
      </c>
      <c r="E30" s="92" t="e">
        <f t="shared" si="0"/>
        <v>#REF!</v>
      </c>
    </row>
    <row r="31" spans="1:8">
      <c r="A31" s="47">
        <v>2013</v>
      </c>
      <c r="B31" s="96">
        <f>COUNTIFS(concerts!B:B,"&gt;=01/01/2013", concerts!B:B,"&lt;=12/31/2013")</f>
        <v>18</v>
      </c>
      <c r="C31" s="91">
        <f>COUNTIFS(concerts!B:B,"&gt;=01/01/2013", concerts!B:B,"&lt;=12/31/2013") / total_shows</f>
        <v>3.4351145038167941E-2</v>
      </c>
      <c r="D31" s="96">
        <v>31</v>
      </c>
      <c r="E31" s="92" t="e">
        <f t="shared" si="0"/>
        <v>#REF!</v>
      </c>
      <c r="G31" s="49" t="s">
        <v>1392</v>
      </c>
      <c r="H31" s="49" t="s">
        <v>1393</v>
      </c>
    </row>
    <row r="32" spans="1:8">
      <c r="A32" s="47">
        <v>2014</v>
      </c>
      <c r="B32" s="95">
        <f>COUNTIFS(concerts!B:B,"&gt;=01/01/2014", concerts!B:B,"&lt;=12/31/2014")</f>
        <v>26</v>
      </c>
      <c r="C32" s="91">
        <f>COUNTIFS(concerts!B:B,"&gt;=01/01/2014", concerts!B:B,"&lt;=12/31/2014") / total_shows</f>
        <v>4.9618320610687022E-2</v>
      </c>
      <c r="D32" s="96">
        <v>60</v>
      </c>
      <c r="E32" s="92" t="e">
        <f t="shared" si="0"/>
        <v>#REF!</v>
      </c>
      <c r="F32" s="98">
        <v>2014</v>
      </c>
      <c r="G32" s="96">
        <v>25</v>
      </c>
      <c r="H32" s="49">
        <v>66</v>
      </c>
    </row>
    <row r="33" spans="1:7">
      <c r="A33" s="47">
        <v>2015</v>
      </c>
      <c r="B33" s="95">
        <f>COUNTIFS(concerts!B:B,"&gt;=01/01/2015", concerts!B:B,"&lt;=12/31/2015")</f>
        <v>20</v>
      </c>
      <c r="C33" s="91">
        <f>COUNTIFS(concerts!B:B,"&gt;=01/01/2015", concerts!B:B,"&lt;=12/31/2015") / total_shows</f>
        <v>3.8167938931297711E-2</v>
      </c>
      <c r="D33" s="96">
        <v>54</v>
      </c>
      <c r="E33" s="92" t="e">
        <f t="shared" si="0"/>
        <v>#REF!</v>
      </c>
      <c r="F33" s="62">
        <v>2015</v>
      </c>
      <c r="G33" s="99">
        <v>21</v>
      </c>
    </row>
    <row r="34" spans="1:7">
      <c r="A34" s="47">
        <v>2016</v>
      </c>
      <c r="B34" s="96">
        <f>COUNTIFS(concerts!B:B,"&gt;=01/01/2016", concerts!B:B,"&lt;=12/31/2016")</f>
        <v>20</v>
      </c>
      <c r="C34" s="91">
        <f>COUNTIFS(concerts!B:B,"&gt;=01/01/2016", concerts!B:B,"&lt;=12/31/2016") / total_shows</f>
        <v>3.8167938931297711E-2</v>
      </c>
      <c r="D34" s="96">
        <v>48</v>
      </c>
      <c r="E34" s="92" t="e">
        <f t="shared" si="0"/>
        <v>#REF!</v>
      </c>
    </row>
    <row r="35" spans="1:7">
      <c r="A35" s="47">
        <v>2017</v>
      </c>
      <c r="B35" s="96">
        <f>COUNTIFS(concerts!B:B,"&gt;=01/01/2017", concerts!B:B,"&lt;=12/31/2017")</f>
        <v>15</v>
      </c>
      <c r="C35" s="91">
        <f>COUNTIFS(concerts!B:B,"&gt;=01/01/2017", concerts!B:B,"&lt;=12/31/2017") / total_shows</f>
        <v>2.8625954198473282E-2</v>
      </c>
      <c r="D35" s="96">
        <v>25</v>
      </c>
      <c r="E35" s="92" t="e">
        <f t="shared" si="0"/>
        <v>#REF!</v>
      </c>
    </row>
    <row r="36" spans="1:7">
      <c r="A36" s="47">
        <v>2018</v>
      </c>
      <c r="B36" s="96">
        <f>COUNTIFS(concerts!B:B,"&gt;=01/01/2018", concerts!B:B,"&lt;=12/31/2018")</f>
        <v>21</v>
      </c>
      <c r="C36" s="91">
        <f>COUNTIFS(concerts!B:B,"&gt;=01/01/2018", concerts!B:B,"&lt;=12/31/2018") / total_shows</f>
        <v>4.0076335877862593E-2</v>
      </c>
      <c r="D36" s="96">
        <v>85</v>
      </c>
      <c r="E36" s="92" t="e">
        <f t="shared" si="0"/>
        <v>#REF!</v>
      </c>
    </row>
    <row r="37" spans="1:7">
      <c r="A37" s="47">
        <v>2019</v>
      </c>
      <c r="B37" s="96">
        <f>COUNTIFS(concerts!B:B,"&gt;=01/01/2019", concerts!B:B,"&lt;=12/31/2019")</f>
        <v>20</v>
      </c>
      <c r="C37" s="91">
        <f>COUNTIFS(concerts!B:B,"&gt;=01/01/2019", concerts!B:B,"&lt;=12/31/2019") / total_shows</f>
        <v>3.8167938931297711E-2</v>
      </c>
      <c r="D37" s="96">
        <v>81</v>
      </c>
      <c r="E37" s="92" t="e">
        <f t="shared" si="0"/>
        <v>#REF!</v>
      </c>
    </row>
    <row r="38" spans="1:7">
      <c r="A38" s="47">
        <v>2020</v>
      </c>
      <c r="B38" s="96">
        <f>COUNTIFS(concerts!B:B,"&gt;=01/01/2020", concerts!B:B,"&lt;=12/31/2020")</f>
        <v>9</v>
      </c>
      <c r="C38" s="91">
        <f>COUNTIFS(concerts!B:B,"&gt;=01/01/2020", concerts!B:B,"&lt;=12/31/2020") / total_shows</f>
        <v>1.717557251908397E-2</v>
      </c>
      <c r="D38" s="96">
        <v>68</v>
      </c>
      <c r="E38" s="92" t="e">
        <f t="shared" si="0"/>
        <v>#REF!</v>
      </c>
    </row>
    <row r="39" spans="1:7">
      <c r="A39" s="47">
        <v>2021</v>
      </c>
      <c r="B39" s="96">
        <f>COUNTIFS(concerts!B:B,"&gt;=01/01/2021", concerts!B:B,"&lt;=12/31/2021")</f>
        <v>13</v>
      </c>
      <c r="C39" s="91">
        <f>COUNTIFS(concerts!B:B,"&gt;=01/01/2021", concerts!B:B,"&lt;=12/31/2021") / total_shows</f>
        <v>2.4809160305343511E-2</v>
      </c>
      <c r="D39" s="96">
        <v>30</v>
      </c>
      <c r="E39" s="92" t="e">
        <f t="shared" si="0"/>
        <v>#REF!</v>
      </c>
    </row>
    <row r="40" spans="1:7">
      <c r="A40" s="47">
        <v>2022</v>
      </c>
      <c r="B40" s="96">
        <f>COUNTIFS(concerts!B:B,"&gt;=01/01/2022", concerts!B:B,"&lt;=12/31/2022")</f>
        <v>37</v>
      </c>
      <c r="C40" s="91">
        <f>COUNTIFS(concerts!B:B,"&gt;=01/01/2022", concerts!B:B,"&lt;=12/31/2022") / total_shows</f>
        <v>7.061068702290077E-2</v>
      </c>
      <c r="D40" s="96">
        <v>169</v>
      </c>
      <c r="E40" s="92" t="e">
        <f t="shared" si="0"/>
        <v>#REF!</v>
      </c>
    </row>
    <row r="41" spans="1:7">
      <c r="A41" s="47">
        <v>2023</v>
      </c>
      <c r="B41" s="96">
        <f>COUNTIFS(concerts!B:B,"&gt;=01/01/2023", concerts!B:B,"&lt;=12/31/2023")</f>
        <v>61</v>
      </c>
      <c r="C41" s="91">
        <f>COUNTIFS(concerts!B:B,"&gt;=01/01/2023", concerts!B:B,"&lt;=12/31/2023") / total_shows</f>
        <v>0.11641221374045801</v>
      </c>
      <c r="D41" s="90">
        <v>246</v>
      </c>
      <c r="E41" s="92" t="e">
        <f t="shared" si="0"/>
        <v>#REF!</v>
      </c>
    </row>
    <row r="42" spans="1:7">
      <c r="A42" s="76">
        <v>2024</v>
      </c>
      <c r="B42" s="96">
        <f>COUNTIFS(concerts!B:B,"&gt;=01/01/2024", concerts!B:B,"&lt;=12/31/2024")</f>
        <v>68</v>
      </c>
      <c r="C42" s="91">
        <f>COUNTIFS(concerts!B:B,"&gt;=01/01/2024", concerts!B:B,"&lt;=12/31/2024") / total_shows</f>
        <v>0.12977099236641221</v>
      </c>
      <c r="D42" s="101"/>
    </row>
    <row r="43" spans="1:7">
      <c r="A43" s="47">
        <v>2025</v>
      </c>
      <c r="B43" s="96">
        <f>COUNTIFS(concerts!B:B,"&gt;=01/01/2025", concerts!B:B,"&lt;=12/31/2025")</f>
        <v>65</v>
      </c>
      <c r="C43" s="91">
        <f>COUNTIFS(concerts!B:B,"&gt;=01/01/2025", concerts!B:B,"&lt;=12/31/2025") / total_shows</f>
        <v>0.12404580152671756</v>
      </c>
      <c r="D43" s="101"/>
    </row>
    <row r="44" spans="1:7">
      <c r="A44" s="76">
        <v>2026</v>
      </c>
      <c r="B44" s="96">
        <f>COUNTIFS(concerts!B:B,"&gt;=01/01/2026", concerts!B:B,"&lt;=12/31/2026")</f>
        <v>36</v>
      </c>
      <c r="C44" s="91">
        <f>COUNTIFS(concerts!B:B,"&gt;=01/01/2026", concerts!B:B,"&lt;=12/31/2026") / total_shows</f>
        <v>6.8702290076335881E-2</v>
      </c>
      <c r="D44" s="101"/>
    </row>
    <row r="46" spans="1:7">
      <c r="A46" s="48" t="s">
        <v>1265</v>
      </c>
      <c r="B46" s="94">
        <f>SUM(B2:B45)</f>
        <v>524</v>
      </c>
      <c r="C46" s="92">
        <f>SUM(C2:C45)</f>
        <v>1</v>
      </c>
      <c r="D46" s="94" t="e">
        <f>sum_sets_seen</f>
        <v>#REF!</v>
      </c>
      <c r="E46" s="97" t="e">
        <f>SUM(E2:E45)</f>
        <v>#REF!</v>
      </c>
    </row>
  </sheetData>
  <pageMargins left="0.7" right="0.7" top="0.75" bottom="0.75" header="0.3" footer="0.3"/>
  <pageSetup orientation="portrait" r:id="rId1"/>
  <ignoredErrors>
    <ignoredError sqref="D46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/>
  <dimension ref="A1:A8"/>
  <sheetViews>
    <sheetView workbookViewId="0">
      <selection activeCell="A9" sqref="A9"/>
    </sheetView>
  </sheetViews>
  <sheetFormatPr defaultRowHeight="12.75"/>
  <cols>
    <col min="1" max="1" width="16" bestFit="1" customWidth="1"/>
  </cols>
  <sheetData>
    <row r="1" spans="1:1">
      <c r="A1" s="26" t="s">
        <v>169</v>
      </c>
    </row>
    <row r="2" spans="1:1">
      <c r="A2" s="26" t="s">
        <v>170</v>
      </c>
    </row>
    <row r="3" spans="1:1">
      <c r="A3" s="26" t="s">
        <v>171</v>
      </c>
    </row>
    <row r="4" spans="1:1">
      <c r="A4" s="26" t="s">
        <v>172</v>
      </c>
    </row>
    <row r="5" spans="1:1">
      <c r="A5" s="26" t="s">
        <v>173</v>
      </c>
    </row>
    <row r="6" spans="1:1">
      <c r="A6" s="26" t="s">
        <v>179</v>
      </c>
    </row>
    <row r="7" spans="1:1">
      <c r="A7" s="26" t="s">
        <v>187</v>
      </c>
    </row>
    <row r="8" spans="1:1">
      <c r="A8" s="26" t="s">
        <v>218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E115"/>
  <sheetViews>
    <sheetView workbookViewId="0">
      <pane ySplit="1" topLeftCell="A65" activePane="bottomLeft" state="frozen"/>
      <selection pane="bottomLeft" activeCell="I89" sqref="I89"/>
    </sheetView>
  </sheetViews>
  <sheetFormatPr defaultRowHeight="12.75"/>
  <cols>
    <col min="1" max="1" width="3" bestFit="1" customWidth="1"/>
    <col min="2" max="2" width="15.85546875" bestFit="1" customWidth="1"/>
    <col min="3" max="3" width="9.7109375" style="54" bestFit="1" customWidth="1"/>
    <col min="4" max="4" width="89.42578125" bestFit="1" customWidth="1"/>
  </cols>
  <sheetData>
    <row r="1" spans="1:5">
      <c r="A1" s="48" t="s">
        <v>118</v>
      </c>
      <c r="B1" s="55" t="s">
        <v>807</v>
      </c>
      <c r="C1" s="56" t="s">
        <v>0</v>
      </c>
      <c r="D1" s="55" t="s">
        <v>808</v>
      </c>
      <c r="E1" s="55" t="s">
        <v>904</v>
      </c>
    </row>
    <row r="2" spans="1:5">
      <c r="A2" s="47">
        <v>1</v>
      </c>
      <c r="B2" s="48" t="s">
        <v>809</v>
      </c>
      <c r="C2" s="57">
        <v>42376</v>
      </c>
      <c r="D2" s="58" t="s">
        <v>795</v>
      </c>
      <c r="E2" s="47"/>
    </row>
    <row r="3" spans="1:5">
      <c r="A3" s="47">
        <v>2</v>
      </c>
      <c r="B3" s="48" t="s">
        <v>809</v>
      </c>
      <c r="C3" s="57">
        <v>42378</v>
      </c>
      <c r="D3" s="58" t="s">
        <v>796</v>
      </c>
      <c r="E3" s="47"/>
    </row>
    <row r="4" spans="1:5">
      <c r="A4" s="47">
        <v>3</v>
      </c>
      <c r="B4" s="48" t="s">
        <v>809</v>
      </c>
      <c r="C4" s="57">
        <v>42381</v>
      </c>
      <c r="D4" s="58" t="s">
        <v>797</v>
      </c>
      <c r="E4" s="47"/>
    </row>
    <row r="5" spans="1:5">
      <c r="A5" s="47">
        <v>4</v>
      </c>
      <c r="B5" s="48" t="s">
        <v>809</v>
      </c>
      <c r="C5" s="57">
        <v>42386</v>
      </c>
      <c r="D5" s="58" t="s">
        <v>798</v>
      </c>
      <c r="E5" s="47"/>
    </row>
    <row r="6" spans="1:5">
      <c r="A6" s="47">
        <v>5</v>
      </c>
      <c r="B6" s="48" t="s">
        <v>809</v>
      </c>
      <c r="C6" s="57">
        <v>42390</v>
      </c>
      <c r="D6" s="58" t="s">
        <v>799</v>
      </c>
      <c r="E6" s="47"/>
    </row>
    <row r="7" spans="1:5">
      <c r="A7" s="47">
        <v>6</v>
      </c>
      <c r="B7" s="48" t="s">
        <v>809</v>
      </c>
      <c r="C7" s="57">
        <v>42396</v>
      </c>
      <c r="D7" s="58" t="s">
        <v>800</v>
      </c>
      <c r="E7" s="47"/>
    </row>
    <row r="8" spans="1:5">
      <c r="A8" s="47">
        <v>7</v>
      </c>
      <c r="B8" s="48" t="s">
        <v>809</v>
      </c>
      <c r="C8" s="57">
        <v>42406</v>
      </c>
      <c r="D8" s="58" t="s">
        <v>801</v>
      </c>
      <c r="E8" s="47"/>
    </row>
    <row r="9" spans="1:5">
      <c r="A9" s="47">
        <v>8</v>
      </c>
      <c r="B9" s="48" t="s">
        <v>809</v>
      </c>
      <c r="C9" s="57">
        <v>42487</v>
      </c>
      <c r="D9" s="58" t="s">
        <v>802</v>
      </c>
      <c r="E9" s="47"/>
    </row>
    <row r="10" spans="1:5">
      <c r="A10" s="47">
        <v>9</v>
      </c>
      <c r="B10" s="48" t="s">
        <v>809</v>
      </c>
      <c r="C10" s="57">
        <v>42493</v>
      </c>
      <c r="D10" s="58" t="s">
        <v>832</v>
      </c>
      <c r="E10" s="47"/>
    </row>
    <row r="11" spans="1:5">
      <c r="A11" s="47">
        <v>10</v>
      </c>
      <c r="B11" s="48" t="s">
        <v>809</v>
      </c>
      <c r="C11" s="57">
        <v>42501</v>
      </c>
      <c r="D11" s="58" t="s">
        <v>833</v>
      </c>
      <c r="E11" s="47"/>
    </row>
    <row r="12" spans="1:5">
      <c r="A12" s="47">
        <v>11</v>
      </c>
      <c r="B12" s="48" t="s">
        <v>809</v>
      </c>
      <c r="C12" s="57">
        <v>42507</v>
      </c>
      <c r="D12" s="58" t="s">
        <v>834</v>
      </c>
      <c r="E12" s="47"/>
    </row>
    <row r="13" spans="1:5">
      <c r="A13" s="47">
        <v>12</v>
      </c>
      <c r="B13" s="48" t="s">
        <v>809</v>
      </c>
      <c r="C13" s="57">
        <v>42514</v>
      </c>
      <c r="D13" s="58" t="s">
        <v>835</v>
      </c>
      <c r="E13" s="47"/>
    </row>
    <row r="14" spans="1:5">
      <c r="A14" s="47">
        <v>13</v>
      </c>
      <c r="B14" s="48" t="s">
        <v>809</v>
      </c>
      <c r="C14" s="57">
        <v>42551</v>
      </c>
      <c r="D14" s="58" t="s">
        <v>836</v>
      </c>
      <c r="E14" s="47"/>
    </row>
    <row r="15" spans="1:5">
      <c r="A15" s="47">
        <v>14</v>
      </c>
      <c r="B15" s="48" t="s">
        <v>809</v>
      </c>
      <c r="C15" s="57">
        <v>42659</v>
      </c>
      <c r="D15" s="58" t="s">
        <v>837</v>
      </c>
      <c r="E15" s="47"/>
    </row>
    <row r="16" spans="1:5">
      <c r="A16" s="47">
        <v>15</v>
      </c>
      <c r="B16" s="48" t="s">
        <v>809</v>
      </c>
      <c r="C16" s="57">
        <v>42676</v>
      </c>
      <c r="D16" s="58" t="s">
        <v>844</v>
      </c>
      <c r="E16" s="47"/>
    </row>
    <row r="17" spans="1:5">
      <c r="A17" s="47">
        <v>16</v>
      </c>
      <c r="B17" s="48" t="s">
        <v>809</v>
      </c>
      <c r="C17" s="57">
        <v>42681</v>
      </c>
      <c r="D17" s="58" t="s">
        <v>838</v>
      </c>
      <c r="E17" s="47"/>
    </row>
    <row r="18" spans="1:5">
      <c r="A18" s="47">
        <v>17</v>
      </c>
      <c r="B18" s="48" t="s">
        <v>809</v>
      </c>
      <c r="C18" s="57">
        <v>42685</v>
      </c>
      <c r="D18" s="58" t="s">
        <v>845</v>
      </c>
      <c r="E18" s="47"/>
    </row>
    <row r="19" spans="1:5">
      <c r="A19" s="47">
        <v>18</v>
      </c>
      <c r="B19" s="48" t="s">
        <v>809</v>
      </c>
      <c r="C19" s="57">
        <v>42695</v>
      </c>
      <c r="D19" s="58" t="s">
        <v>846</v>
      </c>
      <c r="E19" s="47"/>
    </row>
    <row r="20" spans="1:5">
      <c r="A20" s="47">
        <v>19</v>
      </c>
      <c r="B20" s="48" t="s">
        <v>809</v>
      </c>
      <c r="C20" s="57">
        <v>42786</v>
      </c>
      <c r="D20" s="58" t="s">
        <v>839</v>
      </c>
      <c r="E20" s="47"/>
    </row>
    <row r="21" spans="1:5">
      <c r="A21" s="47">
        <v>20</v>
      </c>
      <c r="B21" s="48" t="s">
        <v>809</v>
      </c>
      <c r="C21" s="57">
        <v>42861</v>
      </c>
      <c r="D21" s="58" t="s">
        <v>847</v>
      </c>
      <c r="E21" s="47"/>
    </row>
    <row r="22" spans="1:5">
      <c r="A22" s="47">
        <v>21</v>
      </c>
      <c r="B22" s="48" t="s">
        <v>809</v>
      </c>
      <c r="C22" s="57">
        <v>42925</v>
      </c>
      <c r="D22" s="58" t="s">
        <v>840</v>
      </c>
      <c r="E22" s="47"/>
    </row>
    <row r="23" spans="1:5">
      <c r="A23" s="47">
        <v>22</v>
      </c>
      <c r="B23" s="48" t="s">
        <v>809</v>
      </c>
      <c r="C23" s="57">
        <v>42930</v>
      </c>
      <c r="D23" s="58" t="s">
        <v>841</v>
      </c>
      <c r="E23" s="47"/>
    </row>
    <row r="24" spans="1:5">
      <c r="A24" s="47">
        <v>23</v>
      </c>
      <c r="B24" s="48" t="s">
        <v>809</v>
      </c>
      <c r="C24" s="57">
        <v>43072</v>
      </c>
      <c r="D24" s="58" t="s">
        <v>842</v>
      </c>
      <c r="E24" s="47"/>
    </row>
    <row r="25" spans="1:5">
      <c r="A25" s="47">
        <v>24</v>
      </c>
      <c r="B25" s="48" t="s">
        <v>809</v>
      </c>
      <c r="C25" s="57">
        <v>43129</v>
      </c>
      <c r="D25" s="58" t="s">
        <v>848</v>
      </c>
      <c r="E25" s="47"/>
    </row>
    <row r="26" spans="1:5">
      <c r="A26" s="47">
        <v>25</v>
      </c>
      <c r="B26" s="48" t="s">
        <v>809</v>
      </c>
      <c r="C26" s="57">
        <v>43189</v>
      </c>
      <c r="D26" s="58" t="s">
        <v>843</v>
      </c>
      <c r="E26" s="47"/>
    </row>
    <row r="27" spans="1:5">
      <c r="A27" s="47">
        <v>26</v>
      </c>
      <c r="B27" s="48" t="s">
        <v>809</v>
      </c>
      <c r="C27" s="57">
        <v>43196</v>
      </c>
      <c r="D27" s="58" t="s">
        <v>849</v>
      </c>
      <c r="E27" s="47"/>
    </row>
    <row r="28" spans="1:5">
      <c r="A28" s="47">
        <v>27</v>
      </c>
      <c r="B28" s="48" t="s">
        <v>809</v>
      </c>
      <c r="C28" s="57">
        <v>43366</v>
      </c>
      <c r="D28" s="58" t="s">
        <v>850</v>
      </c>
      <c r="E28" s="47"/>
    </row>
    <row r="29" spans="1:5">
      <c r="A29" s="47">
        <v>28</v>
      </c>
      <c r="B29" s="48" t="s">
        <v>809</v>
      </c>
      <c r="C29" s="57">
        <v>43588</v>
      </c>
      <c r="D29" s="58" t="s">
        <v>851</v>
      </c>
      <c r="E29" s="47"/>
    </row>
    <row r="30" spans="1:5">
      <c r="A30" s="47">
        <v>29</v>
      </c>
      <c r="B30" s="48" t="s">
        <v>809</v>
      </c>
      <c r="C30" s="57">
        <v>43928</v>
      </c>
      <c r="D30" s="58" t="s">
        <v>852</v>
      </c>
      <c r="E30" s="47"/>
    </row>
    <row r="31" spans="1:5">
      <c r="A31" s="47">
        <v>30</v>
      </c>
      <c r="B31" s="48" t="s">
        <v>900</v>
      </c>
      <c r="C31" s="48">
        <v>2020</v>
      </c>
      <c r="D31" s="58" t="s">
        <v>883</v>
      </c>
      <c r="E31" s="47"/>
    </row>
    <row r="32" spans="1:5">
      <c r="A32" s="47">
        <v>31</v>
      </c>
      <c r="B32" s="48" t="s">
        <v>900</v>
      </c>
      <c r="C32" s="48">
        <v>2020</v>
      </c>
      <c r="D32" s="58" t="s">
        <v>884</v>
      </c>
      <c r="E32" s="47"/>
    </row>
    <row r="33" spans="1:5">
      <c r="A33" s="47">
        <v>32</v>
      </c>
      <c r="B33" s="48" t="s">
        <v>809</v>
      </c>
      <c r="C33" s="57">
        <v>44286</v>
      </c>
      <c r="D33" s="58" t="s">
        <v>811</v>
      </c>
      <c r="E33" s="47"/>
    </row>
    <row r="34" spans="1:5">
      <c r="A34" s="47">
        <v>33</v>
      </c>
      <c r="B34" s="48" t="s">
        <v>809</v>
      </c>
      <c r="C34" s="57">
        <v>44355</v>
      </c>
      <c r="D34" s="58" t="s">
        <v>812</v>
      </c>
      <c r="E34" s="47"/>
    </row>
    <row r="35" spans="1:5">
      <c r="A35" s="47">
        <v>34</v>
      </c>
      <c r="B35" s="48" t="s">
        <v>809</v>
      </c>
      <c r="C35" s="57">
        <v>44400</v>
      </c>
      <c r="D35" s="59" t="s">
        <v>901</v>
      </c>
      <c r="E35" s="47"/>
    </row>
    <row r="36" spans="1:5">
      <c r="A36" s="47">
        <v>35</v>
      </c>
      <c r="B36" s="48" t="s">
        <v>809</v>
      </c>
      <c r="C36" s="57">
        <v>44454</v>
      </c>
      <c r="D36" s="59" t="s">
        <v>813</v>
      </c>
      <c r="E36" s="47"/>
    </row>
    <row r="37" spans="1:5">
      <c r="A37" s="47">
        <v>36</v>
      </c>
      <c r="B37" s="48" t="s">
        <v>809</v>
      </c>
      <c r="C37" s="57">
        <v>44468</v>
      </c>
      <c r="D37" s="58" t="s">
        <v>814</v>
      </c>
      <c r="E37" s="47"/>
    </row>
    <row r="38" spans="1:5">
      <c r="A38" s="47">
        <v>37</v>
      </c>
      <c r="B38" s="48" t="s">
        <v>809</v>
      </c>
      <c r="C38" s="57">
        <v>44509</v>
      </c>
      <c r="D38" s="58" t="s">
        <v>902</v>
      </c>
      <c r="E38" s="47"/>
    </row>
    <row r="39" spans="1:5">
      <c r="A39" s="47">
        <v>38</v>
      </c>
      <c r="B39" s="48" t="s">
        <v>809</v>
      </c>
      <c r="C39" s="57">
        <v>44534</v>
      </c>
      <c r="D39" s="58" t="s">
        <v>816</v>
      </c>
      <c r="E39" s="47"/>
    </row>
    <row r="40" spans="1:5">
      <c r="A40" s="47">
        <v>39</v>
      </c>
      <c r="B40" s="48" t="s">
        <v>809</v>
      </c>
      <c r="C40" s="57">
        <v>44637</v>
      </c>
      <c r="D40" s="59" t="s">
        <v>815</v>
      </c>
      <c r="E40" s="47"/>
    </row>
    <row r="41" spans="1:5">
      <c r="A41" s="47">
        <v>40</v>
      </c>
      <c r="B41" s="48" t="s">
        <v>900</v>
      </c>
      <c r="C41" s="48">
        <v>2022</v>
      </c>
      <c r="D41" s="58" t="s">
        <v>885</v>
      </c>
      <c r="E41" s="47"/>
    </row>
    <row r="42" spans="1:5">
      <c r="A42" s="47">
        <v>41</v>
      </c>
      <c r="B42" s="48" t="s">
        <v>900</v>
      </c>
      <c r="C42" s="48">
        <v>2022</v>
      </c>
      <c r="D42" s="58" t="s">
        <v>886</v>
      </c>
      <c r="E42" s="47"/>
    </row>
    <row r="43" spans="1:5">
      <c r="A43" s="47">
        <v>42</v>
      </c>
      <c r="B43" s="48" t="s">
        <v>809</v>
      </c>
      <c r="C43" s="57">
        <v>44649</v>
      </c>
      <c r="D43" s="58" t="s">
        <v>823</v>
      </c>
      <c r="E43" s="47"/>
    </row>
    <row r="44" spans="1:5">
      <c r="A44" s="47">
        <v>43</v>
      </c>
      <c r="B44" s="48" t="s">
        <v>900</v>
      </c>
      <c r="C44" s="48">
        <v>2022</v>
      </c>
      <c r="D44" s="58" t="s">
        <v>887</v>
      </c>
      <c r="E44" s="47"/>
    </row>
    <row r="45" spans="1:5">
      <c r="A45" s="47">
        <v>44</v>
      </c>
      <c r="B45" s="48" t="s">
        <v>900</v>
      </c>
      <c r="C45" s="48">
        <v>2022</v>
      </c>
      <c r="D45" s="58" t="s">
        <v>888</v>
      </c>
      <c r="E45" s="47"/>
    </row>
    <row r="46" spans="1:5">
      <c r="A46" s="47">
        <v>45</v>
      </c>
      <c r="B46" s="48" t="s">
        <v>900</v>
      </c>
      <c r="C46" s="48">
        <v>2022</v>
      </c>
      <c r="D46" s="58" t="s">
        <v>889</v>
      </c>
      <c r="E46" s="47"/>
    </row>
    <row r="47" spans="1:5">
      <c r="A47" s="47">
        <v>46</v>
      </c>
      <c r="B47" s="48" t="s">
        <v>900</v>
      </c>
      <c r="C47" s="48">
        <v>2022</v>
      </c>
      <c r="D47" s="58" t="s">
        <v>890</v>
      </c>
      <c r="E47" s="47"/>
    </row>
    <row r="48" spans="1:5">
      <c r="A48" s="47">
        <v>47</v>
      </c>
      <c r="B48" s="48" t="s">
        <v>809</v>
      </c>
      <c r="C48" s="57">
        <v>44739</v>
      </c>
      <c r="D48" s="58" t="s">
        <v>819</v>
      </c>
      <c r="E48" s="47"/>
    </row>
    <row r="49" spans="1:5">
      <c r="A49" s="47">
        <v>48</v>
      </c>
      <c r="B49" s="48" t="s">
        <v>809</v>
      </c>
      <c r="C49" s="57">
        <v>44739</v>
      </c>
      <c r="D49" s="59" t="s">
        <v>820</v>
      </c>
      <c r="E49" s="47"/>
    </row>
    <row r="50" spans="1:5">
      <c r="A50" s="47">
        <v>49</v>
      </c>
      <c r="B50" s="48" t="s">
        <v>809</v>
      </c>
      <c r="C50" s="57">
        <v>44740</v>
      </c>
      <c r="D50" s="58" t="s">
        <v>818</v>
      </c>
      <c r="E50" s="47"/>
    </row>
    <row r="51" spans="1:5">
      <c r="A51" s="47">
        <v>50</v>
      </c>
      <c r="B51" s="48" t="s">
        <v>809</v>
      </c>
      <c r="C51" s="57">
        <v>44759</v>
      </c>
      <c r="D51" s="58" t="s">
        <v>817</v>
      </c>
      <c r="E51" s="47"/>
    </row>
    <row r="52" spans="1:5">
      <c r="A52" s="47">
        <v>51</v>
      </c>
      <c r="B52" s="48" t="s">
        <v>809</v>
      </c>
      <c r="C52" s="57">
        <v>44771</v>
      </c>
      <c r="D52" s="58" t="s">
        <v>821</v>
      </c>
      <c r="E52" s="47"/>
    </row>
    <row r="53" spans="1:5">
      <c r="A53" s="47">
        <v>52</v>
      </c>
      <c r="B53" s="48" t="s">
        <v>809</v>
      </c>
      <c r="C53" s="57">
        <v>44795</v>
      </c>
      <c r="D53" s="58" t="s">
        <v>824</v>
      </c>
      <c r="E53" s="47"/>
    </row>
    <row r="54" spans="1:5">
      <c r="A54" s="47">
        <v>53</v>
      </c>
      <c r="B54" s="48" t="s">
        <v>809</v>
      </c>
      <c r="C54" s="57">
        <v>44824</v>
      </c>
      <c r="D54" s="58" t="s">
        <v>822</v>
      </c>
      <c r="E54" s="47"/>
    </row>
    <row r="55" spans="1:5">
      <c r="A55" s="47">
        <v>54</v>
      </c>
      <c r="B55" s="48" t="s">
        <v>900</v>
      </c>
      <c r="C55" s="48">
        <v>2022</v>
      </c>
      <c r="D55" s="58" t="s">
        <v>891</v>
      </c>
      <c r="E55" s="47"/>
    </row>
    <row r="56" spans="1:5">
      <c r="A56" s="47">
        <v>55</v>
      </c>
      <c r="B56" s="48" t="s">
        <v>900</v>
      </c>
      <c r="C56" s="48">
        <v>2022</v>
      </c>
      <c r="D56" s="58" t="s">
        <v>892</v>
      </c>
      <c r="E56" s="47"/>
    </row>
    <row r="57" spans="1:5">
      <c r="A57" s="47">
        <v>56</v>
      </c>
      <c r="B57" s="48" t="s">
        <v>900</v>
      </c>
      <c r="C57" s="48">
        <v>2022</v>
      </c>
      <c r="D57" s="58" t="s">
        <v>893</v>
      </c>
      <c r="E57" s="47"/>
    </row>
    <row r="58" spans="1:5">
      <c r="A58" s="47">
        <v>57</v>
      </c>
      <c r="B58" s="48" t="s">
        <v>900</v>
      </c>
      <c r="C58" s="48">
        <v>2022</v>
      </c>
      <c r="D58" s="58" t="s">
        <v>894</v>
      </c>
      <c r="E58" s="47"/>
    </row>
    <row r="59" spans="1:5">
      <c r="A59" s="47">
        <v>58</v>
      </c>
      <c r="B59" s="48" t="s">
        <v>900</v>
      </c>
      <c r="C59" s="48">
        <v>2022</v>
      </c>
      <c r="D59" s="58" t="s">
        <v>895</v>
      </c>
      <c r="E59" s="47"/>
    </row>
    <row r="60" spans="1:5">
      <c r="A60" s="47">
        <v>59</v>
      </c>
      <c r="B60" s="48" t="s">
        <v>809</v>
      </c>
      <c r="C60" s="57">
        <v>44830</v>
      </c>
      <c r="D60" s="58" t="s">
        <v>825</v>
      </c>
      <c r="E60" s="47"/>
    </row>
    <row r="61" spans="1:5">
      <c r="A61" s="62"/>
      <c r="B61" s="60"/>
      <c r="C61" s="61"/>
      <c r="D61" s="60" t="s">
        <v>882</v>
      </c>
      <c r="E61" s="62" t="s">
        <v>905</v>
      </c>
    </row>
    <row r="62" spans="1:5">
      <c r="A62" s="62"/>
      <c r="B62" s="60"/>
      <c r="C62" s="61"/>
      <c r="D62" s="60" t="s">
        <v>609</v>
      </c>
      <c r="E62" s="62" t="s">
        <v>905</v>
      </c>
    </row>
    <row r="63" spans="1:5">
      <c r="A63" s="47">
        <v>60</v>
      </c>
      <c r="B63" s="48" t="s">
        <v>809</v>
      </c>
      <c r="C63" s="57">
        <v>44905</v>
      </c>
      <c r="D63" s="58" t="s">
        <v>826</v>
      </c>
      <c r="E63" s="47"/>
    </row>
    <row r="64" spans="1:5">
      <c r="A64" s="47">
        <v>61</v>
      </c>
      <c r="B64" s="48" t="s">
        <v>809</v>
      </c>
      <c r="C64" s="57">
        <v>44908</v>
      </c>
      <c r="D64" s="58" t="s">
        <v>827</v>
      </c>
      <c r="E64" s="47"/>
    </row>
    <row r="65" spans="1:5">
      <c r="A65" s="47">
        <v>62</v>
      </c>
      <c r="B65" s="48" t="s">
        <v>809</v>
      </c>
      <c r="C65" s="57">
        <v>44929</v>
      </c>
      <c r="D65" s="58" t="s">
        <v>828</v>
      </c>
      <c r="E65" s="47"/>
    </row>
    <row r="66" spans="1:5">
      <c r="A66" s="47">
        <v>63</v>
      </c>
      <c r="B66" s="48" t="s">
        <v>809</v>
      </c>
      <c r="C66" s="57">
        <v>44964</v>
      </c>
      <c r="D66" s="58" t="s">
        <v>829</v>
      </c>
      <c r="E66" s="47"/>
    </row>
    <row r="67" spans="1:5">
      <c r="A67" s="47">
        <v>64</v>
      </c>
      <c r="B67" s="48" t="s">
        <v>809</v>
      </c>
      <c r="C67" s="57">
        <v>44977</v>
      </c>
      <c r="D67" s="58" t="s">
        <v>830</v>
      </c>
      <c r="E67" s="47"/>
    </row>
    <row r="68" spans="1:5">
      <c r="A68" s="47">
        <v>65</v>
      </c>
      <c r="B68" s="48" t="s">
        <v>809</v>
      </c>
      <c r="C68" s="57">
        <v>45005</v>
      </c>
      <c r="D68" s="58" t="s">
        <v>831</v>
      </c>
      <c r="E68" s="47"/>
    </row>
    <row r="69" spans="1:5">
      <c r="A69" s="47">
        <v>66</v>
      </c>
      <c r="B69" s="48" t="s">
        <v>900</v>
      </c>
      <c r="C69" s="48">
        <v>2023</v>
      </c>
      <c r="D69" s="58" t="s">
        <v>898</v>
      </c>
      <c r="E69" s="47"/>
    </row>
    <row r="70" spans="1:5">
      <c r="A70" s="47">
        <v>67</v>
      </c>
      <c r="B70" s="48" t="s">
        <v>900</v>
      </c>
      <c r="C70" s="48">
        <v>2023</v>
      </c>
      <c r="D70" s="58" t="s">
        <v>899</v>
      </c>
      <c r="E70" s="47"/>
    </row>
    <row r="71" spans="1:5">
      <c r="A71" s="47">
        <v>68</v>
      </c>
      <c r="B71" s="48" t="s">
        <v>900</v>
      </c>
      <c r="C71" s="48">
        <v>2023</v>
      </c>
      <c r="D71" s="58" t="s">
        <v>896</v>
      </c>
      <c r="E71" s="47"/>
    </row>
    <row r="72" spans="1:5">
      <c r="A72" s="47">
        <v>69</v>
      </c>
      <c r="B72" s="48" t="s">
        <v>900</v>
      </c>
      <c r="C72" s="48">
        <v>2023</v>
      </c>
      <c r="D72" s="58" t="s">
        <v>897</v>
      </c>
      <c r="E72" s="47"/>
    </row>
    <row r="73" spans="1:5">
      <c r="A73" s="47">
        <v>70</v>
      </c>
      <c r="B73" s="48" t="s">
        <v>810</v>
      </c>
      <c r="C73" s="57">
        <v>44988</v>
      </c>
      <c r="D73" s="58" t="s">
        <v>903</v>
      </c>
      <c r="E73" s="47"/>
    </row>
    <row r="74" spans="1:5">
      <c r="A74" s="47">
        <v>71</v>
      </c>
      <c r="B74" s="48" t="s">
        <v>809</v>
      </c>
      <c r="C74" s="57">
        <v>44996</v>
      </c>
      <c r="D74" s="58" t="s">
        <v>1236</v>
      </c>
      <c r="E74" s="47"/>
    </row>
    <row r="75" spans="1:5">
      <c r="A75" s="47">
        <v>72</v>
      </c>
      <c r="B75" s="48" t="s">
        <v>809</v>
      </c>
      <c r="C75" s="57">
        <v>45009</v>
      </c>
      <c r="D75" s="59" t="s">
        <v>1237</v>
      </c>
      <c r="E75" s="47"/>
    </row>
    <row r="76" spans="1:5">
      <c r="A76" s="47">
        <v>73</v>
      </c>
      <c r="B76" s="48" t="s">
        <v>809</v>
      </c>
      <c r="C76" s="57">
        <v>45029</v>
      </c>
      <c r="D76" s="59" t="s">
        <v>1238</v>
      </c>
      <c r="E76" s="47"/>
    </row>
    <row r="77" spans="1:5">
      <c r="A77" s="47"/>
      <c r="B77" s="48"/>
      <c r="C77" s="57"/>
      <c r="D77" s="59" t="s">
        <v>1261</v>
      </c>
      <c r="E77" s="47"/>
    </row>
    <row r="78" spans="1:5">
      <c r="A78" s="47"/>
      <c r="B78" s="48"/>
      <c r="C78" s="57"/>
      <c r="D78" s="59" t="s">
        <v>1262</v>
      </c>
      <c r="E78" s="47"/>
    </row>
    <row r="79" spans="1:5">
      <c r="A79" s="47">
        <v>74</v>
      </c>
      <c r="B79" s="48" t="s">
        <v>900</v>
      </c>
      <c r="C79" s="57">
        <v>45046</v>
      </c>
      <c r="D79" s="48" t="s">
        <v>1240</v>
      </c>
      <c r="E79" s="47"/>
    </row>
    <row r="80" spans="1:5">
      <c r="A80" s="47"/>
      <c r="B80" s="48" t="s">
        <v>900</v>
      </c>
      <c r="C80" s="57">
        <v>45048</v>
      </c>
      <c r="D80" s="48" t="s">
        <v>638</v>
      </c>
      <c r="E80" s="47"/>
    </row>
    <row r="81" spans="1:5">
      <c r="A81" s="47">
        <v>75</v>
      </c>
      <c r="B81" s="48" t="s">
        <v>809</v>
      </c>
      <c r="C81" s="57">
        <v>45051</v>
      </c>
      <c r="D81" s="48" t="s">
        <v>218</v>
      </c>
      <c r="E81" s="47"/>
    </row>
    <row r="82" spans="1:5">
      <c r="A82" s="47">
        <v>76</v>
      </c>
      <c r="B82" s="48" t="s">
        <v>809</v>
      </c>
      <c r="C82" s="57">
        <v>45052</v>
      </c>
      <c r="D82" s="59" t="s">
        <v>1263</v>
      </c>
      <c r="E82" s="47"/>
    </row>
    <row r="83" spans="1:5">
      <c r="A83" s="47"/>
      <c r="B83" s="48"/>
      <c r="C83" s="57"/>
      <c r="D83" s="48"/>
      <c r="E83" s="47"/>
    </row>
    <row r="84" spans="1:5">
      <c r="A84" s="47"/>
      <c r="B84" s="48"/>
      <c r="C84" s="57"/>
      <c r="D84" s="48"/>
      <c r="E84" s="47"/>
    </row>
    <row r="85" spans="1:5">
      <c r="A85" s="47"/>
      <c r="B85" s="48"/>
      <c r="C85" s="57"/>
      <c r="D85" s="48"/>
      <c r="E85" s="47"/>
    </row>
    <row r="86" spans="1:5">
      <c r="A86" s="47"/>
      <c r="B86" s="48"/>
      <c r="C86" s="57"/>
      <c r="D86" s="48"/>
      <c r="E86" s="47"/>
    </row>
    <row r="87" spans="1:5">
      <c r="A87" s="47"/>
      <c r="B87" s="48" t="s">
        <v>810</v>
      </c>
      <c r="C87" s="57"/>
      <c r="D87" s="58" t="s">
        <v>875</v>
      </c>
      <c r="E87" s="47"/>
    </row>
    <row r="88" spans="1:5">
      <c r="A88" s="47"/>
      <c r="B88" s="48" t="s">
        <v>810</v>
      </c>
      <c r="C88" s="57"/>
      <c r="D88" s="58" t="s">
        <v>870</v>
      </c>
      <c r="E88" s="47"/>
    </row>
    <row r="89" spans="1:5">
      <c r="A89" s="47"/>
      <c r="B89" s="48" t="s">
        <v>810</v>
      </c>
      <c r="C89" s="57"/>
      <c r="D89" s="58" t="s">
        <v>881</v>
      </c>
      <c r="E89" s="47"/>
    </row>
    <row r="90" spans="1:5">
      <c r="B90" s="48" t="s">
        <v>810</v>
      </c>
      <c r="C90" s="57"/>
      <c r="D90" s="58" t="s">
        <v>853</v>
      </c>
      <c r="E90" s="47"/>
    </row>
    <row r="91" spans="1:5">
      <c r="B91" s="48" t="s">
        <v>810</v>
      </c>
      <c r="C91" s="57"/>
      <c r="D91" s="58" t="s">
        <v>869</v>
      </c>
      <c r="E91" s="47"/>
    </row>
    <row r="92" spans="1:5">
      <c r="B92" s="48" t="s">
        <v>810</v>
      </c>
      <c r="C92" s="57"/>
      <c r="D92" s="58" t="s">
        <v>860</v>
      </c>
      <c r="E92" s="47"/>
    </row>
    <row r="93" spans="1:5">
      <c r="B93" s="48" t="s">
        <v>810</v>
      </c>
      <c r="C93" s="57"/>
      <c r="D93" s="58" t="s">
        <v>865</v>
      </c>
      <c r="E93" s="47"/>
    </row>
    <row r="94" spans="1:5">
      <c r="B94" s="48" t="s">
        <v>810</v>
      </c>
      <c r="C94" s="57"/>
      <c r="D94" s="58" t="s">
        <v>854</v>
      </c>
      <c r="E94" s="47"/>
    </row>
    <row r="95" spans="1:5">
      <c r="B95" s="48" t="s">
        <v>810</v>
      </c>
      <c r="C95" s="57"/>
      <c r="D95" s="58" t="s">
        <v>855</v>
      </c>
      <c r="E95" s="47"/>
    </row>
    <row r="96" spans="1:5">
      <c r="B96" s="48" t="s">
        <v>810</v>
      </c>
      <c r="C96" s="57"/>
      <c r="D96" s="58" t="s">
        <v>866</v>
      </c>
      <c r="E96" s="47"/>
    </row>
    <row r="97" spans="2:5">
      <c r="B97" s="48" t="s">
        <v>810</v>
      </c>
      <c r="C97" s="57"/>
      <c r="D97" s="58" t="s">
        <v>867</v>
      </c>
      <c r="E97" s="47"/>
    </row>
    <row r="98" spans="2:5">
      <c r="B98" s="48" t="s">
        <v>810</v>
      </c>
      <c r="C98" s="57"/>
      <c r="D98" s="58" t="s">
        <v>856</v>
      </c>
      <c r="E98" s="47"/>
    </row>
    <row r="99" spans="2:5">
      <c r="B99" s="48" t="s">
        <v>810</v>
      </c>
      <c r="C99" s="57"/>
      <c r="D99" s="58" t="s">
        <v>868</v>
      </c>
      <c r="E99" s="47"/>
    </row>
    <row r="100" spans="2:5">
      <c r="B100" s="48" t="s">
        <v>810</v>
      </c>
      <c r="C100" s="57"/>
      <c r="D100" s="58" t="s">
        <v>863</v>
      </c>
      <c r="E100" s="47"/>
    </row>
    <row r="101" spans="2:5">
      <c r="B101" s="48" t="s">
        <v>810</v>
      </c>
      <c r="C101" s="57"/>
      <c r="D101" s="58" t="s">
        <v>857</v>
      </c>
      <c r="E101" s="47"/>
    </row>
    <row r="102" spans="2:5">
      <c r="B102" s="48" t="s">
        <v>810</v>
      </c>
      <c r="C102" s="57"/>
      <c r="D102" s="58" t="s">
        <v>864</v>
      </c>
      <c r="E102" s="47"/>
    </row>
    <row r="103" spans="2:5">
      <c r="B103" s="48" t="s">
        <v>810</v>
      </c>
      <c r="C103" s="57"/>
      <c r="D103" s="58" t="s">
        <v>859</v>
      </c>
      <c r="E103" s="47"/>
    </row>
    <row r="104" spans="2:5">
      <c r="B104" s="48" t="s">
        <v>810</v>
      </c>
      <c r="C104" s="57"/>
      <c r="D104" s="58" t="s">
        <v>858</v>
      </c>
      <c r="E104" s="47"/>
    </row>
    <row r="105" spans="2:5">
      <c r="B105" s="48" t="s">
        <v>810</v>
      </c>
      <c r="C105" s="57"/>
      <c r="D105" s="58" t="s">
        <v>862</v>
      </c>
      <c r="E105" s="47"/>
    </row>
    <row r="106" spans="2:5">
      <c r="B106" s="48" t="s">
        <v>810</v>
      </c>
      <c r="C106" s="57"/>
      <c r="D106" s="58" t="s">
        <v>861</v>
      </c>
      <c r="E106" s="47"/>
    </row>
    <row r="107" spans="2:5">
      <c r="B107" s="48" t="s">
        <v>810</v>
      </c>
      <c r="C107" s="57"/>
      <c r="D107" s="58" t="s">
        <v>878</v>
      </c>
      <c r="E107" s="47"/>
    </row>
    <row r="108" spans="2:5">
      <c r="B108" s="48" t="s">
        <v>810</v>
      </c>
      <c r="C108" s="57"/>
      <c r="D108" s="58" t="s">
        <v>877</v>
      </c>
      <c r="E108" s="47"/>
    </row>
    <row r="109" spans="2:5">
      <c r="B109" s="48" t="s">
        <v>810</v>
      </c>
      <c r="C109" s="57"/>
      <c r="D109" s="58" t="s">
        <v>880</v>
      </c>
      <c r="E109" s="47"/>
    </row>
    <row r="110" spans="2:5">
      <c r="B110" s="48" t="s">
        <v>810</v>
      </c>
      <c r="C110" s="57"/>
      <c r="D110" s="58" t="s">
        <v>874</v>
      </c>
      <c r="E110" s="47"/>
    </row>
    <row r="111" spans="2:5">
      <c r="B111" s="48" t="s">
        <v>810</v>
      </c>
      <c r="C111" s="57"/>
      <c r="D111" s="58" t="s">
        <v>872</v>
      </c>
      <c r="E111" s="47"/>
    </row>
    <row r="112" spans="2:5">
      <c r="B112" s="48" t="s">
        <v>810</v>
      </c>
      <c r="C112" s="57"/>
      <c r="D112" s="58" t="s">
        <v>871</v>
      </c>
      <c r="E112" s="47"/>
    </row>
    <row r="113" spans="2:5">
      <c r="B113" s="48" t="s">
        <v>810</v>
      </c>
      <c r="C113" s="57"/>
      <c r="D113" s="58" t="s">
        <v>873</v>
      </c>
      <c r="E113" s="47"/>
    </row>
    <row r="114" spans="2:5">
      <c r="B114" s="48" t="s">
        <v>810</v>
      </c>
      <c r="C114" s="57"/>
      <c r="D114" s="58" t="s">
        <v>876</v>
      </c>
      <c r="E114" s="47"/>
    </row>
    <row r="115" spans="2:5">
      <c r="B115" s="48" t="s">
        <v>810</v>
      </c>
      <c r="C115" s="57"/>
      <c r="D115" s="58" t="s">
        <v>879</v>
      </c>
      <c r="E115" s="47"/>
    </row>
  </sheetData>
  <sortState xmlns:xlrd2="http://schemas.microsoft.com/office/spreadsheetml/2017/richdata2" ref="B2:D82">
    <sortCondition ref="C2:C82"/>
    <sortCondition ref="B2:B82"/>
    <sortCondition ref="D2:D82"/>
  </sortState>
  <hyperlinks>
    <hyperlink ref="D2" r:id="rId1" xr:uid="{00000000-0004-0000-0A00-000000000000}"/>
    <hyperlink ref="D3" r:id="rId2" xr:uid="{00000000-0004-0000-0A00-000001000000}"/>
    <hyperlink ref="D4" r:id="rId3" xr:uid="{00000000-0004-0000-0A00-000002000000}"/>
    <hyperlink ref="D5" r:id="rId4" xr:uid="{00000000-0004-0000-0A00-000003000000}"/>
    <hyperlink ref="D6" r:id="rId5" xr:uid="{00000000-0004-0000-0A00-000004000000}"/>
    <hyperlink ref="D7" r:id="rId6" xr:uid="{00000000-0004-0000-0A00-000005000000}"/>
    <hyperlink ref="D8" r:id="rId7" xr:uid="{00000000-0004-0000-0A00-000006000000}"/>
    <hyperlink ref="D9" r:id="rId8" xr:uid="{00000000-0004-0000-0A00-000007000000}"/>
    <hyperlink ref="D33" r:id="rId9" xr:uid="{00000000-0004-0000-0A00-000008000000}"/>
    <hyperlink ref="D34" r:id="rId10" xr:uid="{00000000-0004-0000-0A00-000009000000}"/>
    <hyperlink ref="D35" r:id="rId11" xr:uid="{00000000-0004-0000-0A00-00000A000000}"/>
    <hyperlink ref="D36" r:id="rId12" xr:uid="{00000000-0004-0000-0A00-00000B000000}"/>
    <hyperlink ref="D37" r:id="rId13" xr:uid="{00000000-0004-0000-0A00-00000C000000}"/>
    <hyperlink ref="D38" r:id="rId14" xr:uid="{00000000-0004-0000-0A00-00000D000000}"/>
    <hyperlink ref="D40" r:id="rId15" xr:uid="{00000000-0004-0000-0A00-00000E000000}"/>
    <hyperlink ref="D39" r:id="rId16" xr:uid="{00000000-0004-0000-0A00-00000F000000}"/>
    <hyperlink ref="D51" r:id="rId17" xr:uid="{00000000-0004-0000-0A00-000010000000}"/>
    <hyperlink ref="D50" r:id="rId18" xr:uid="{00000000-0004-0000-0A00-000011000000}"/>
    <hyperlink ref="D48" r:id="rId19" xr:uid="{00000000-0004-0000-0A00-000012000000}"/>
    <hyperlink ref="D49" r:id="rId20" xr:uid="{00000000-0004-0000-0A00-000013000000}"/>
    <hyperlink ref="D52" r:id="rId21" xr:uid="{00000000-0004-0000-0A00-000014000000}"/>
    <hyperlink ref="D54" r:id="rId22" xr:uid="{00000000-0004-0000-0A00-000015000000}"/>
    <hyperlink ref="D43" r:id="rId23" xr:uid="{00000000-0004-0000-0A00-000016000000}"/>
    <hyperlink ref="D53" r:id="rId24" xr:uid="{00000000-0004-0000-0A00-000017000000}"/>
    <hyperlink ref="D60" r:id="rId25" xr:uid="{00000000-0004-0000-0A00-000018000000}"/>
    <hyperlink ref="D63" r:id="rId26" xr:uid="{00000000-0004-0000-0A00-000019000000}"/>
    <hyperlink ref="D64" r:id="rId27" xr:uid="{00000000-0004-0000-0A00-00001A000000}"/>
    <hyperlink ref="D65" r:id="rId28" xr:uid="{00000000-0004-0000-0A00-00001B000000}"/>
    <hyperlink ref="D66" r:id="rId29" display="https://showsigoto.com/photos/reo-speedwagon-2023/" xr:uid="{00000000-0004-0000-0A00-00001C000000}"/>
    <hyperlink ref="D67" r:id="rId30" xr:uid="{00000000-0004-0000-0A00-00001D000000}"/>
    <hyperlink ref="D68" r:id="rId31" xr:uid="{00000000-0004-0000-0A00-00001E000000}"/>
    <hyperlink ref="D10" r:id="rId32" xr:uid="{00000000-0004-0000-0A00-00001F000000}"/>
    <hyperlink ref="D11" r:id="rId33" xr:uid="{00000000-0004-0000-0A00-000020000000}"/>
    <hyperlink ref="D12" r:id="rId34" xr:uid="{00000000-0004-0000-0A00-000021000000}"/>
    <hyperlink ref="D13" r:id="rId35" xr:uid="{00000000-0004-0000-0A00-000022000000}"/>
    <hyperlink ref="D14" r:id="rId36" xr:uid="{00000000-0004-0000-0A00-000023000000}"/>
    <hyperlink ref="D15" r:id="rId37" xr:uid="{00000000-0004-0000-0A00-000024000000}"/>
    <hyperlink ref="D17" r:id="rId38" xr:uid="{00000000-0004-0000-0A00-000025000000}"/>
    <hyperlink ref="D20" r:id="rId39" xr:uid="{00000000-0004-0000-0A00-000026000000}"/>
    <hyperlink ref="D22" r:id="rId40" xr:uid="{00000000-0004-0000-0A00-000027000000}"/>
    <hyperlink ref="D23" r:id="rId41" xr:uid="{00000000-0004-0000-0A00-000028000000}"/>
    <hyperlink ref="D24" r:id="rId42" xr:uid="{00000000-0004-0000-0A00-000029000000}"/>
    <hyperlink ref="D26" r:id="rId43" xr:uid="{00000000-0004-0000-0A00-00002A000000}"/>
    <hyperlink ref="D16" r:id="rId44" xr:uid="{00000000-0004-0000-0A00-00002B000000}"/>
    <hyperlink ref="D18" r:id="rId45" xr:uid="{00000000-0004-0000-0A00-00002C000000}"/>
    <hyperlink ref="D19" r:id="rId46" xr:uid="{00000000-0004-0000-0A00-00002D000000}"/>
    <hyperlink ref="D21" r:id="rId47" xr:uid="{00000000-0004-0000-0A00-00002E000000}"/>
    <hyperlink ref="D25" r:id="rId48" xr:uid="{00000000-0004-0000-0A00-00002F000000}"/>
    <hyperlink ref="D27" r:id="rId49" xr:uid="{00000000-0004-0000-0A00-000030000000}"/>
    <hyperlink ref="D28" r:id="rId50" xr:uid="{00000000-0004-0000-0A00-000031000000}"/>
    <hyperlink ref="D29" r:id="rId51" xr:uid="{00000000-0004-0000-0A00-000032000000}"/>
    <hyperlink ref="D30" r:id="rId52" xr:uid="{00000000-0004-0000-0A00-000033000000}"/>
    <hyperlink ref="D90" r:id="rId53" location="! " xr:uid="{00000000-0004-0000-0A00-000034000000}"/>
    <hyperlink ref="D94" r:id="rId54" xr:uid="{00000000-0004-0000-0A00-000035000000}"/>
    <hyperlink ref="D95" r:id="rId55" xr:uid="{00000000-0004-0000-0A00-000036000000}"/>
    <hyperlink ref="D98" r:id="rId56" xr:uid="{00000000-0004-0000-0A00-000037000000}"/>
    <hyperlink ref="D101" r:id="rId57" xr:uid="{00000000-0004-0000-0A00-000038000000}"/>
    <hyperlink ref="D104" r:id="rId58" xr:uid="{00000000-0004-0000-0A00-000039000000}"/>
    <hyperlink ref="D103" r:id="rId59" xr:uid="{00000000-0004-0000-0A00-00003A000000}"/>
    <hyperlink ref="D92" r:id="rId60" xr:uid="{00000000-0004-0000-0A00-00003B000000}"/>
    <hyperlink ref="D106" r:id="rId61" xr:uid="{00000000-0004-0000-0A00-00003C000000}"/>
    <hyperlink ref="D105" r:id="rId62" xr:uid="{00000000-0004-0000-0A00-00003D000000}"/>
    <hyperlink ref="D100" r:id="rId63" xr:uid="{00000000-0004-0000-0A00-00003E000000}"/>
    <hyperlink ref="D102" r:id="rId64" xr:uid="{00000000-0004-0000-0A00-00003F000000}"/>
    <hyperlink ref="D93" r:id="rId65" xr:uid="{00000000-0004-0000-0A00-000040000000}"/>
    <hyperlink ref="D96" r:id="rId66" xr:uid="{00000000-0004-0000-0A00-000041000000}"/>
    <hyperlink ref="D97" r:id="rId67" xr:uid="{00000000-0004-0000-0A00-000042000000}"/>
    <hyperlink ref="D99" r:id="rId68" xr:uid="{00000000-0004-0000-0A00-000043000000}"/>
    <hyperlink ref="D91" r:id="rId69" xr:uid="{00000000-0004-0000-0A00-000044000000}"/>
    <hyperlink ref="D88" r:id="rId70" xr:uid="{00000000-0004-0000-0A00-000045000000}"/>
    <hyperlink ref="D112" r:id="rId71" xr:uid="{00000000-0004-0000-0A00-000046000000}"/>
    <hyperlink ref="D111" r:id="rId72" xr:uid="{00000000-0004-0000-0A00-000047000000}"/>
    <hyperlink ref="D113" r:id="rId73" xr:uid="{00000000-0004-0000-0A00-000048000000}"/>
    <hyperlink ref="D110" r:id="rId74" xr:uid="{00000000-0004-0000-0A00-000049000000}"/>
    <hyperlink ref="D87" r:id="rId75" xr:uid="{00000000-0004-0000-0A00-00004A000000}"/>
    <hyperlink ref="D114" r:id="rId76" xr:uid="{00000000-0004-0000-0A00-00004B000000}"/>
    <hyperlink ref="D108" r:id="rId77" xr:uid="{00000000-0004-0000-0A00-00004C000000}"/>
    <hyperlink ref="D107" r:id="rId78" xr:uid="{00000000-0004-0000-0A00-00004D000000}"/>
    <hyperlink ref="D115" r:id="rId79" xr:uid="{00000000-0004-0000-0A00-00004E000000}"/>
    <hyperlink ref="D109" r:id="rId80" xr:uid="{00000000-0004-0000-0A00-00004F000000}"/>
    <hyperlink ref="D89" r:id="rId81" xr:uid="{00000000-0004-0000-0A00-000050000000}"/>
    <hyperlink ref="D31" r:id="rId82" display="https://www.vipcruisephotos.com/p750315539" xr:uid="{00000000-0004-0000-0A00-000051000000}"/>
    <hyperlink ref="D32" r:id="rId83" display="https://www.vipcruisephotos.com/p920212960" xr:uid="{00000000-0004-0000-0A00-000052000000}"/>
    <hyperlink ref="D41" r:id="rId84" display="https://www.vipcruisephotos.com/p510101125" xr:uid="{00000000-0004-0000-0A00-000053000000}"/>
    <hyperlink ref="D42" r:id="rId85" display="https://www.vipcruisephotos.com/p454990866" xr:uid="{00000000-0004-0000-0A00-000054000000}"/>
    <hyperlink ref="D44" r:id="rId86" display="https://www.vipcruisephotos.com/p205894511" xr:uid="{00000000-0004-0000-0A00-000055000000}"/>
    <hyperlink ref="D45" r:id="rId87" display="https://www.vipcruisephotos.com/p452693376" xr:uid="{00000000-0004-0000-0A00-000056000000}"/>
    <hyperlink ref="D46" r:id="rId88" display="https://www.vipcruisephotos.com/p3541706" xr:uid="{00000000-0004-0000-0A00-000057000000}"/>
    <hyperlink ref="D47" r:id="rId89" display="https://www.vipcruisephotos.com/p28424109" xr:uid="{00000000-0004-0000-0A00-000058000000}"/>
    <hyperlink ref="D55" r:id="rId90" display="https://www.vipcruisephotos.com/p461969036" xr:uid="{00000000-0004-0000-0A00-000059000000}"/>
    <hyperlink ref="D56" r:id="rId91" display="https://www.vipcruisephotos.com/p201058605" xr:uid="{00000000-0004-0000-0A00-00005A000000}"/>
    <hyperlink ref="D57" r:id="rId92" display="https://www.vipcruisephotos.com/p104005066" xr:uid="{00000000-0004-0000-0A00-00005B000000}"/>
    <hyperlink ref="D58" r:id="rId93" display="https://www.vipcruisephotos.com/p354799293" xr:uid="{00000000-0004-0000-0A00-00005C000000}"/>
    <hyperlink ref="D59" r:id="rId94" display="https://www.vipcruisephotos.com/p61551025" xr:uid="{00000000-0004-0000-0A00-00005D000000}"/>
    <hyperlink ref="D71" r:id="rId95" display="https://www.vipcruisephotos.com/p367911138" xr:uid="{00000000-0004-0000-0A00-00005E000000}"/>
    <hyperlink ref="D72" r:id="rId96" display="https://www.vipcruisephotos.com/p304567014" xr:uid="{00000000-0004-0000-0A00-00005F000000}"/>
    <hyperlink ref="D69" r:id="rId97" display="https://www.vipcruisephotos.com/p445876112" xr:uid="{00000000-0004-0000-0A00-000060000000}"/>
    <hyperlink ref="D70" r:id="rId98" display="https://www.vipcruisephotos.com/p319507461" xr:uid="{00000000-0004-0000-0A00-000061000000}"/>
    <hyperlink ref="D73" r:id="rId99" xr:uid="{00000000-0004-0000-0A00-000062000000}"/>
    <hyperlink ref="D74" r:id="rId100" xr:uid="{00000000-0004-0000-0A00-000063000000}"/>
    <hyperlink ref="D75" r:id="rId101" xr:uid="{00000000-0004-0000-0A00-000064000000}"/>
    <hyperlink ref="D76" r:id="rId102" xr:uid="{00000000-0004-0000-0A00-000065000000}"/>
    <hyperlink ref="D82" r:id="rId103" xr:uid="{00000000-0004-0000-0A00-000066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D13"/>
  <sheetViews>
    <sheetView workbookViewId="0">
      <pane ySplit="1" topLeftCell="A2" activePane="bottomLeft" state="frozen"/>
      <selection pane="bottomLeft" activeCell="C16" sqref="C16"/>
    </sheetView>
  </sheetViews>
  <sheetFormatPr defaultRowHeight="12.75"/>
  <cols>
    <col min="2" max="2" width="10.140625" style="54" bestFit="1" customWidth="1"/>
    <col min="3" max="3" width="53.85546875" bestFit="1" customWidth="1"/>
    <col min="4" max="4" width="36.7109375" bestFit="1" customWidth="1"/>
  </cols>
  <sheetData>
    <row r="1" spans="1:4">
      <c r="A1" s="72" t="s">
        <v>118</v>
      </c>
      <c r="B1" s="73" t="s">
        <v>0</v>
      </c>
      <c r="C1" s="72" t="s">
        <v>1214</v>
      </c>
      <c r="D1" s="72" t="s">
        <v>1205</v>
      </c>
    </row>
    <row r="2" spans="1:4">
      <c r="A2" s="47">
        <v>1</v>
      </c>
      <c r="B2" s="57">
        <v>42801</v>
      </c>
      <c r="C2" s="48" t="s">
        <v>1216</v>
      </c>
      <c r="D2" s="47" t="s">
        <v>1215</v>
      </c>
    </row>
    <row r="3" spans="1:4">
      <c r="A3" s="47">
        <v>2</v>
      </c>
      <c r="B3" s="57">
        <v>42912</v>
      </c>
      <c r="C3" s="48" t="s">
        <v>1221</v>
      </c>
      <c r="D3" s="47" t="s">
        <v>1220</v>
      </c>
    </row>
    <row r="4" spans="1:4">
      <c r="A4" s="47">
        <v>3</v>
      </c>
      <c r="B4" s="57">
        <v>42950</v>
      </c>
      <c r="C4" s="47" t="s">
        <v>49</v>
      </c>
      <c r="D4" s="47" t="s">
        <v>1212</v>
      </c>
    </row>
    <row r="5" spans="1:4">
      <c r="A5" s="47">
        <v>4</v>
      </c>
      <c r="B5" s="57">
        <v>43697</v>
      </c>
      <c r="C5" s="47" t="s">
        <v>1204</v>
      </c>
      <c r="D5" s="47" t="s">
        <v>1209</v>
      </c>
    </row>
    <row r="6" spans="1:4">
      <c r="A6" s="47">
        <v>5</v>
      </c>
      <c r="B6" s="57">
        <v>43786</v>
      </c>
      <c r="C6" s="48" t="s">
        <v>804</v>
      </c>
      <c r="D6" s="47" t="s">
        <v>1213</v>
      </c>
    </row>
    <row r="7" spans="1:4">
      <c r="A7" s="47">
        <v>6</v>
      </c>
      <c r="B7" s="57">
        <v>43835</v>
      </c>
      <c r="C7" s="48" t="s">
        <v>805</v>
      </c>
      <c r="D7" s="47" t="s">
        <v>1211</v>
      </c>
    </row>
    <row r="8" spans="1:4">
      <c r="A8" s="47">
        <v>7</v>
      </c>
      <c r="B8" s="57">
        <v>43917</v>
      </c>
      <c r="C8" s="48" t="s">
        <v>1065</v>
      </c>
      <c r="D8" s="47" t="s">
        <v>1217</v>
      </c>
    </row>
    <row r="9" spans="1:4">
      <c r="A9" s="47">
        <v>8</v>
      </c>
      <c r="B9" s="57">
        <v>43922</v>
      </c>
      <c r="C9" s="48" t="s">
        <v>1219</v>
      </c>
      <c r="D9" s="47" t="s">
        <v>1218</v>
      </c>
    </row>
    <row r="10" spans="1:4">
      <c r="A10" s="47">
        <v>9</v>
      </c>
      <c r="B10" s="57">
        <v>44002</v>
      </c>
      <c r="C10" s="48" t="s">
        <v>806</v>
      </c>
      <c r="D10" s="47" t="s">
        <v>1210</v>
      </c>
    </row>
    <row r="11" spans="1:4">
      <c r="A11" s="47">
        <v>10</v>
      </c>
      <c r="B11" s="57">
        <v>44757</v>
      </c>
      <c r="C11" s="48" t="s">
        <v>803</v>
      </c>
      <c r="D11" s="47" t="s">
        <v>1206</v>
      </c>
    </row>
    <row r="12" spans="1:4">
      <c r="A12" s="47">
        <v>11</v>
      </c>
      <c r="B12" s="57">
        <v>44858</v>
      </c>
      <c r="C12" s="48" t="s">
        <v>882</v>
      </c>
      <c r="D12" s="47" t="s">
        <v>1207</v>
      </c>
    </row>
    <row r="13" spans="1:4">
      <c r="A13" s="47">
        <v>12</v>
      </c>
      <c r="B13" s="57">
        <v>44893</v>
      </c>
      <c r="C13" s="48" t="s">
        <v>609</v>
      </c>
      <c r="D13" s="47" t="s">
        <v>1208</v>
      </c>
    </row>
  </sheetData>
  <sortState xmlns:xlrd2="http://schemas.microsoft.com/office/spreadsheetml/2017/richdata2" ref="B2:D13">
    <sortCondition ref="B2:B13"/>
  </sortState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J503"/>
  <sheetViews>
    <sheetView workbookViewId="0">
      <pane ySplit="1" topLeftCell="A476" activePane="bottomLeft" state="frozen"/>
      <selection pane="bottomLeft" activeCell="A476" sqref="A476"/>
    </sheetView>
  </sheetViews>
  <sheetFormatPr defaultRowHeight="12.75"/>
  <cols>
    <col min="1" max="1" width="4" bestFit="1" customWidth="1"/>
    <col min="2" max="2" width="25" bestFit="1" customWidth="1"/>
    <col min="3" max="3" width="7.140625" style="20" bestFit="1" customWidth="1"/>
    <col min="5" max="5" width="5.28515625" customWidth="1"/>
    <col min="6" max="6" width="11.7109375" bestFit="1" customWidth="1"/>
    <col min="8" max="8" width="25.85546875" bestFit="1" customWidth="1"/>
    <col min="10" max="10" width="11.140625" bestFit="1" customWidth="1"/>
  </cols>
  <sheetData>
    <row r="1" spans="1:4" ht="15">
      <c r="A1" s="63" t="s">
        <v>906</v>
      </c>
      <c r="B1" s="63" t="s">
        <v>907</v>
      </c>
      <c r="C1" s="64" t="s">
        <v>810</v>
      </c>
      <c r="D1" s="63" t="s">
        <v>908</v>
      </c>
    </row>
    <row r="2" spans="1:4">
      <c r="A2" s="47">
        <v>38</v>
      </c>
      <c r="B2" s="47" t="s">
        <v>909</v>
      </c>
      <c r="C2" s="65">
        <v>48</v>
      </c>
      <c r="D2" s="67" t="s">
        <v>910</v>
      </c>
    </row>
    <row r="3" spans="1:4">
      <c r="A3" s="47">
        <v>40</v>
      </c>
      <c r="B3" s="47" t="s">
        <v>911</v>
      </c>
      <c r="C3" s="65">
        <v>42</v>
      </c>
      <c r="D3" s="67" t="s">
        <v>910</v>
      </c>
    </row>
    <row r="4" spans="1:4">
      <c r="A4" s="47">
        <v>41</v>
      </c>
      <c r="B4" s="47" t="s">
        <v>912</v>
      </c>
      <c r="C4" s="65">
        <v>24</v>
      </c>
      <c r="D4" s="67" t="s">
        <v>910</v>
      </c>
    </row>
    <row r="5" spans="1:4">
      <c r="A5" s="47">
        <v>42</v>
      </c>
      <c r="B5" s="47" t="s">
        <v>913</v>
      </c>
      <c r="C5" s="65">
        <v>15</v>
      </c>
      <c r="D5" s="67" t="s">
        <v>910</v>
      </c>
    </row>
    <row r="6" spans="1:4">
      <c r="A6" s="47">
        <v>43</v>
      </c>
      <c r="B6" s="47" t="s">
        <v>914</v>
      </c>
      <c r="C6" s="65">
        <v>28</v>
      </c>
      <c r="D6" s="67" t="s">
        <v>910</v>
      </c>
    </row>
    <row r="7" spans="1:4">
      <c r="A7" s="47">
        <v>44</v>
      </c>
      <c r="B7" s="47" t="s">
        <v>915</v>
      </c>
      <c r="C7" s="65">
        <v>12</v>
      </c>
      <c r="D7" s="67" t="s">
        <v>910</v>
      </c>
    </row>
    <row r="8" spans="1:4">
      <c r="A8" s="47">
        <v>45</v>
      </c>
      <c r="B8" s="47" t="s">
        <v>916</v>
      </c>
      <c r="C8" s="65">
        <v>12</v>
      </c>
      <c r="D8" s="67" t="s">
        <v>910</v>
      </c>
    </row>
    <row r="9" spans="1:4">
      <c r="A9" s="47">
        <v>54</v>
      </c>
      <c r="B9" s="47" t="s">
        <v>917</v>
      </c>
      <c r="C9" s="65">
        <v>12</v>
      </c>
      <c r="D9" s="67" t="s">
        <v>910</v>
      </c>
    </row>
    <row r="10" spans="1:4">
      <c r="A10" s="47">
        <v>55</v>
      </c>
      <c r="B10" s="47" t="s">
        <v>918</v>
      </c>
      <c r="C10" s="65">
        <v>12</v>
      </c>
      <c r="D10" s="67" t="s">
        <v>910</v>
      </c>
    </row>
    <row r="11" spans="1:4">
      <c r="A11" s="47">
        <v>56</v>
      </c>
      <c r="B11" s="47" t="s">
        <v>919</v>
      </c>
      <c r="C11" s="65">
        <v>18</v>
      </c>
      <c r="D11" s="67" t="s">
        <v>910</v>
      </c>
    </row>
    <row r="12" spans="1:4">
      <c r="A12" s="47">
        <v>57</v>
      </c>
      <c r="B12" s="47" t="s">
        <v>920</v>
      </c>
      <c r="C12" s="65">
        <v>21</v>
      </c>
      <c r="D12" s="67" t="s">
        <v>910</v>
      </c>
    </row>
    <row r="13" spans="1:4">
      <c r="A13" s="47">
        <v>58</v>
      </c>
      <c r="B13" s="47" t="s">
        <v>921</v>
      </c>
      <c r="C13" s="65">
        <v>12</v>
      </c>
      <c r="D13" s="67" t="s">
        <v>910</v>
      </c>
    </row>
    <row r="14" spans="1:4">
      <c r="A14" s="47">
        <v>59</v>
      </c>
      <c r="B14" s="47" t="s">
        <v>922</v>
      </c>
      <c r="C14" s="65">
        <v>12</v>
      </c>
      <c r="D14" s="67" t="s">
        <v>910</v>
      </c>
    </row>
    <row r="15" spans="1:4">
      <c r="A15" s="47">
        <v>60</v>
      </c>
      <c r="B15" s="47" t="s">
        <v>923</v>
      </c>
      <c r="C15" s="65">
        <v>12</v>
      </c>
      <c r="D15" s="67" t="s">
        <v>910</v>
      </c>
    </row>
    <row r="16" spans="1:4">
      <c r="A16" s="47">
        <v>61</v>
      </c>
      <c r="B16" s="47" t="s">
        <v>924</v>
      </c>
      <c r="C16" s="65">
        <v>21</v>
      </c>
      <c r="D16" s="67" t="s">
        <v>910</v>
      </c>
    </row>
    <row r="17" spans="1:4">
      <c r="A17" s="47">
        <v>62</v>
      </c>
      <c r="B17" s="47" t="s">
        <v>925</v>
      </c>
      <c r="C17" s="65">
        <v>42</v>
      </c>
      <c r="D17" s="67" t="s">
        <v>910</v>
      </c>
    </row>
    <row r="18" spans="1:4">
      <c r="A18" s="47">
        <v>63</v>
      </c>
      <c r="B18" s="47" t="s">
        <v>926</v>
      </c>
      <c r="C18" s="65">
        <v>12</v>
      </c>
      <c r="D18" s="67" t="s">
        <v>910</v>
      </c>
    </row>
    <row r="19" spans="1:4">
      <c r="A19" s="47">
        <v>64</v>
      </c>
      <c r="B19" s="47" t="s">
        <v>927</v>
      </c>
      <c r="C19" s="65">
        <v>12</v>
      </c>
      <c r="D19" s="67" t="s">
        <v>910</v>
      </c>
    </row>
    <row r="20" spans="1:4">
      <c r="A20" s="47">
        <v>65</v>
      </c>
      <c r="B20" s="47" t="s">
        <v>928</v>
      </c>
      <c r="C20" s="65">
        <v>21</v>
      </c>
      <c r="D20" s="67" t="s">
        <v>910</v>
      </c>
    </row>
    <row r="21" spans="1:4">
      <c r="A21" s="47">
        <v>66</v>
      </c>
      <c r="B21" s="47" t="s">
        <v>929</v>
      </c>
      <c r="C21" s="65">
        <v>18</v>
      </c>
      <c r="D21" s="67" t="s">
        <v>910</v>
      </c>
    </row>
    <row r="22" spans="1:4">
      <c r="A22" s="47">
        <v>67</v>
      </c>
      <c r="B22" s="47" t="s">
        <v>930</v>
      </c>
      <c r="C22" s="65">
        <v>18</v>
      </c>
      <c r="D22" s="67" t="s">
        <v>910</v>
      </c>
    </row>
    <row r="23" spans="1:4">
      <c r="A23" s="47">
        <v>68</v>
      </c>
      <c r="B23" s="47" t="s">
        <v>931</v>
      </c>
      <c r="C23" s="65">
        <v>22</v>
      </c>
      <c r="D23" s="67" t="s">
        <v>910</v>
      </c>
    </row>
    <row r="24" spans="1:4">
      <c r="A24" s="47">
        <v>69</v>
      </c>
      <c r="B24" s="47" t="s">
        <v>932</v>
      </c>
      <c r="C24" s="65">
        <v>9</v>
      </c>
      <c r="D24" s="67" t="s">
        <v>910</v>
      </c>
    </row>
    <row r="25" spans="1:4">
      <c r="A25" s="47">
        <v>70</v>
      </c>
      <c r="B25" s="47" t="s">
        <v>933</v>
      </c>
      <c r="C25" s="65">
        <v>9</v>
      </c>
      <c r="D25" s="67" t="s">
        <v>910</v>
      </c>
    </row>
    <row r="26" spans="1:4">
      <c r="A26" s="47">
        <v>71</v>
      </c>
      <c r="B26" s="47" t="s">
        <v>934</v>
      </c>
      <c r="C26" s="65">
        <v>12</v>
      </c>
      <c r="D26" s="67" t="s">
        <v>910</v>
      </c>
    </row>
    <row r="27" spans="1:4">
      <c r="A27" s="47">
        <v>72</v>
      </c>
      <c r="B27" s="47" t="s">
        <v>935</v>
      </c>
      <c r="C27" s="65">
        <v>12</v>
      </c>
      <c r="D27" s="67" t="s">
        <v>910</v>
      </c>
    </row>
    <row r="28" spans="1:4">
      <c r="A28" s="47">
        <v>73</v>
      </c>
      <c r="B28" s="47" t="s">
        <v>936</v>
      </c>
      <c r="C28" s="65">
        <v>12</v>
      </c>
      <c r="D28" s="67" t="s">
        <v>910</v>
      </c>
    </row>
    <row r="29" spans="1:4">
      <c r="A29" s="47">
        <v>74</v>
      </c>
      <c r="B29" s="47" t="s">
        <v>937</v>
      </c>
      <c r="C29" s="65">
        <v>21</v>
      </c>
      <c r="D29" s="67" t="s">
        <v>910</v>
      </c>
    </row>
    <row r="30" spans="1:4">
      <c r="A30" s="47">
        <v>75</v>
      </c>
      <c r="B30" s="47" t="s">
        <v>938</v>
      </c>
      <c r="C30" s="65">
        <v>35</v>
      </c>
      <c r="D30" s="67" t="s">
        <v>910</v>
      </c>
    </row>
    <row r="31" spans="1:4">
      <c r="A31" s="47">
        <v>80</v>
      </c>
      <c r="B31" s="47" t="s">
        <v>939</v>
      </c>
      <c r="C31" s="65">
        <v>1</v>
      </c>
      <c r="D31" s="67" t="s">
        <v>910</v>
      </c>
    </row>
    <row r="32" spans="1:4">
      <c r="A32" s="47">
        <v>81</v>
      </c>
      <c r="B32" s="47" t="s">
        <v>914</v>
      </c>
      <c r="C32" s="65">
        <v>1</v>
      </c>
      <c r="D32" s="67" t="s">
        <v>910</v>
      </c>
    </row>
    <row r="33" spans="1:4">
      <c r="A33" s="47">
        <v>82</v>
      </c>
      <c r="B33" s="47" t="s">
        <v>940</v>
      </c>
      <c r="C33" s="65">
        <v>1</v>
      </c>
      <c r="D33" s="67" t="s">
        <v>910</v>
      </c>
    </row>
    <row r="34" spans="1:4">
      <c r="A34" s="47">
        <v>83</v>
      </c>
      <c r="B34" s="47" t="s">
        <v>19</v>
      </c>
      <c r="C34" s="65">
        <v>1</v>
      </c>
      <c r="D34" s="67" t="s">
        <v>910</v>
      </c>
    </row>
    <row r="35" spans="1:4">
      <c r="A35" s="47">
        <v>84</v>
      </c>
      <c r="B35" s="47" t="s">
        <v>941</v>
      </c>
      <c r="C35" s="65">
        <v>42</v>
      </c>
      <c r="D35" s="67" t="s">
        <v>910</v>
      </c>
    </row>
    <row r="36" spans="1:4">
      <c r="A36" s="47">
        <v>85</v>
      </c>
      <c r="B36" s="47" t="s">
        <v>942</v>
      </c>
      <c r="C36" s="65">
        <v>34</v>
      </c>
      <c r="D36" s="67" t="s">
        <v>910</v>
      </c>
    </row>
    <row r="37" spans="1:4">
      <c r="A37" s="47">
        <v>86</v>
      </c>
      <c r="B37" s="47" t="s">
        <v>943</v>
      </c>
      <c r="C37" s="65">
        <v>28</v>
      </c>
      <c r="D37" s="67" t="s">
        <v>910</v>
      </c>
    </row>
    <row r="38" spans="1:4">
      <c r="A38" s="47">
        <v>87</v>
      </c>
      <c r="B38" s="47" t="s">
        <v>944</v>
      </c>
      <c r="C38" s="65">
        <v>13</v>
      </c>
      <c r="D38" s="67" t="s">
        <v>910</v>
      </c>
    </row>
    <row r="39" spans="1:4">
      <c r="A39" s="47">
        <v>88</v>
      </c>
      <c r="B39" s="47" t="s">
        <v>945</v>
      </c>
      <c r="C39" s="65">
        <v>1</v>
      </c>
      <c r="D39" s="67" t="s">
        <v>910</v>
      </c>
    </row>
    <row r="40" spans="1:4">
      <c r="A40" s="47">
        <v>89</v>
      </c>
      <c r="B40" s="47" t="s">
        <v>946</v>
      </c>
      <c r="C40" s="65">
        <v>1</v>
      </c>
      <c r="D40" s="67" t="s">
        <v>910</v>
      </c>
    </row>
    <row r="41" spans="1:4">
      <c r="A41" s="47">
        <v>90</v>
      </c>
      <c r="B41" s="47" t="s">
        <v>914</v>
      </c>
      <c r="C41" s="65">
        <v>1</v>
      </c>
      <c r="D41" s="67" t="s">
        <v>910</v>
      </c>
    </row>
    <row r="42" spans="1:4">
      <c r="A42" s="47">
        <v>91</v>
      </c>
      <c r="B42" s="47" t="s">
        <v>940</v>
      </c>
      <c r="C42" s="65">
        <v>1</v>
      </c>
      <c r="D42" s="67" t="s">
        <v>910</v>
      </c>
    </row>
    <row r="43" spans="1:4">
      <c r="A43" s="47">
        <v>92</v>
      </c>
      <c r="B43" s="47" t="s">
        <v>19</v>
      </c>
      <c r="C43" s="65">
        <v>1</v>
      </c>
      <c r="D43" s="67" t="s">
        <v>910</v>
      </c>
    </row>
    <row r="44" spans="1:4">
      <c r="A44" s="47">
        <v>93</v>
      </c>
      <c r="B44" s="47" t="s">
        <v>947</v>
      </c>
      <c r="C44" s="65">
        <v>45</v>
      </c>
      <c r="D44" s="67" t="s">
        <v>910</v>
      </c>
    </row>
    <row r="45" spans="1:4">
      <c r="A45" s="47">
        <v>99</v>
      </c>
      <c r="B45" s="47" t="s">
        <v>948</v>
      </c>
      <c r="C45" s="65">
        <v>17</v>
      </c>
      <c r="D45" s="67" t="s">
        <v>910</v>
      </c>
    </row>
    <row r="46" spans="1:4">
      <c r="A46" s="47">
        <v>100</v>
      </c>
      <c r="B46" s="47" t="s">
        <v>949</v>
      </c>
      <c r="C46" s="65">
        <v>28</v>
      </c>
      <c r="D46" s="67" t="s">
        <v>910</v>
      </c>
    </row>
    <row r="47" spans="1:4">
      <c r="A47" s="47">
        <v>102</v>
      </c>
      <c r="B47" s="47" t="s">
        <v>950</v>
      </c>
      <c r="C47" s="65">
        <v>44</v>
      </c>
      <c r="D47" s="67" t="s">
        <v>910</v>
      </c>
    </row>
    <row r="48" spans="1:4">
      <c r="A48" s="47">
        <v>102</v>
      </c>
      <c r="B48" s="47" t="s">
        <v>951</v>
      </c>
      <c r="C48" s="65">
        <v>30</v>
      </c>
      <c r="D48" s="67" t="s">
        <v>910</v>
      </c>
    </row>
    <row r="49" spans="1:4">
      <c r="A49" s="47">
        <v>103</v>
      </c>
      <c r="B49" s="47" t="s">
        <v>952</v>
      </c>
      <c r="C49" s="65">
        <v>41</v>
      </c>
      <c r="D49" s="67" t="s">
        <v>910</v>
      </c>
    </row>
    <row r="50" spans="1:4">
      <c r="A50" s="47">
        <v>105</v>
      </c>
      <c r="B50" s="47" t="s">
        <v>953</v>
      </c>
      <c r="C50" s="65">
        <v>11</v>
      </c>
      <c r="D50" s="67" t="s">
        <v>910</v>
      </c>
    </row>
    <row r="51" spans="1:4">
      <c r="A51" s="47">
        <v>106</v>
      </c>
      <c r="B51" s="47" t="s">
        <v>954</v>
      </c>
      <c r="C51" s="65">
        <v>16</v>
      </c>
      <c r="D51" s="67" t="s">
        <v>910</v>
      </c>
    </row>
    <row r="52" spans="1:4">
      <c r="A52" s="47">
        <v>107</v>
      </c>
      <c r="B52" s="47" t="s">
        <v>955</v>
      </c>
      <c r="C52" s="65">
        <v>7</v>
      </c>
      <c r="D52" s="67" t="s">
        <v>910</v>
      </c>
    </row>
    <row r="53" spans="1:4">
      <c r="A53" s="47">
        <v>108</v>
      </c>
      <c r="B53" s="47" t="s">
        <v>956</v>
      </c>
      <c r="C53" s="65">
        <v>7</v>
      </c>
      <c r="D53" s="67" t="s">
        <v>910</v>
      </c>
    </row>
    <row r="54" spans="1:4">
      <c r="A54" s="47">
        <v>109</v>
      </c>
      <c r="B54" s="47" t="s">
        <v>957</v>
      </c>
      <c r="C54" s="65">
        <v>13</v>
      </c>
      <c r="D54" s="67" t="s">
        <v>910</v>
      </c>
    </row>
    <row r="55" spans="1:4">
      <c r="A55" s="47">
        <v>110</v>
      </c>
      <c r="B55" s="47" t="s">
        <v>958</v>
      </c>
      <c r="C55" s="65">
        <v>17</v>
      </c>
      <c r="D55" s="67" t="s">
        <v>910</v>
      </c>
    </row>
    <row r="56" spans="1:4">
      <c r="A56" s="47">
        <v>111</v>
      </c>
      <c r="B56" s="47" t="s">
        <v>959</v>
      </c>
      <c r="C56" s="65">
        <v>10</v>
      </c>
      <c r="D56" s="67" t="s">
        <v>910</v>
      </c>
    </row>
    <row r="57" spans="1:4">
      <c r="A57" s="47">
        <v>112</v>
      </c>
      <c r="B57" s="47" t="s">
        <v>960</v>
      </c>
      <c r="C57" s="65">
        <v>12</v>
      </c>
      <c r="D57" s="67" t="s">
        <v>910</v>
      </c>
    </row>
    <row r="58" spans="1:4">
      <c r="A58" s="47">
        <v>113</v>
      </c>
      <c r="B58" s="47" t="s">
        <v>961</v>
      </c>
      <c r="C58" s="65">
        <v>17</v>
      </c>
      <c r="D58" s="67" t="s">
        <v>910</v>
      </c>
    </row>
    <row r="59" spans="1:4">
      <c r="A59" s="47">
        <v>114</v>
      </c>
      <c r="B59" s="47" t="s">
        <v>962</v>
      </c>
      <c r="C59" s="65">
        <v>19</v>
      </c>
      <c r="D59" s="67" t="s">
        <v>910</v>
      </c>
    </row>
    <row r="60" spans="1:4">
      <c r="A60" s="47">
        <v>115</v>
      </c>
      <c r="B60" s="47" t="s">
        <v>963</v>
      </c>
      <c r="C60" s="65">
        <v>10</v>
      </c>
      <c r="D60" s="67" t="s">
        <v>910</v>
      </c>
    </row>
    <row r="61" spans="1:4">
      <c r="A61" s="47">
        <v>116</v>
      </c>
      <c r="B61" s="47" t="s">
        <v>964</v>
      </c>
      <c r="C61" s="65">
        <v>5</v>
      </c>
      <c r="D61" s="67" t="s">
        <v>910</v>
      </c>
    </row>
    <row r="62" spans="1:4">
      <c r="A62" s="47">
        <v>117</v>
      </c>
      <c r="B62" s="47" t="s">
        <v>965</v>
      </c>
      <c r="C62" s="65">
        <v>14</v>
      </c>
      <c r="D62" s="67" t="s">
        <v>910</v>
      </c>
    </row>
    <row r="63" spans="1:4">
      <c r="A63" s="47">
        <v>118</v>
      </c>
      <c r="B63" s="47" t="s">
        <v>966</v>
      </c>
      <c r="C63" s="65">
        <v>15</v>
      </c>
      <c r="D63" s="67" t="s">
        <v>910</v>
      </c>
    </row>
    <row r="64" spans="1:4">
      <c r="A64" s="47">
        <v>119</v>
      </c>
      <c r="B64" s="47" t="s">
        <v>967</v>
      </c>
      <c r="C64" s="65">
        <v>13</v>
      </c>
      <c r="D64" s="67" t="s">
        <v>910</v>
      </c>
    </row>
    <row r="65" spans="1:4">
      <c r="A65" s="47">
        <v>120</v>
      </c>
      <c r="B65" s="47" t="s">
        <v>968</v>
      </c>
      <c r="C65" s="65">
        <v>5</v>
      </c>
      <c r="D65" s="67" t="s">
        <v>910</v>
      </c>
    </row>
    <row r="66" spans="1:4">
      <c r="A66" s="47">
        <v>121</v>
      </c>
      <c r="B66" s="47" t="s">
        <v>969</v>
      </c>
      <c r="C66" s="65">
        <v>8</v>
      </c>
      <c r="D66" s="67" t="s">
        <v>910</v>
      </c>
    </row>
    <row r="67" spans="1:4">
      <c r="A67" s="47">
        <v>122</v>
      </c>
      <c r="B67" s="47" t="s">
        <v>970</v>
      </c>
      <c r="C67" s="65">
        <v>11</v>
      </c>
      <c r="D67" s="67" t="s">
        <v>910</v>
      </c>
    </row>
    <row r="68" spans="1:4">
      <c r="A68" s="47">
        <v>123</v>
      </c>
      <c r="B68" s="47" t="s">
        <v>971</v>
      </c>
      <c r="C68" s="65">
        <v>5</v>
      </c>
      <c r="D68" s="67" t="s">
        <v>910</v>
      </c>
    </row>
    <row r="69" spans="1:4">
      <c r="A69" s="47">
        <v>124</v>
      </c>
      <c r="B69" s="47" t="s">
        <v>972</v>
      </c>
      <c r="C69" s="65">
        <v>12</v>
      </c>
      <c r="D69" s="67" t="s">
        <v>910</v>
      </c>
    </row>
    <row r="70" spans="1:4">
      <c r="A70" s="47">
        <v>125</v>
      </c>
      <c r="B70" s="47" t="s">
        <v>973</v>
      </c>
      <c r="C70" s="65">
        <v>22</v>
      </c>
      <c r="D70" s="67" t="s">
        <v>910</v>
      </c>
    </row>
    <row r="71" spans="1:4">
      <c r="A71" s="47">
        <v>126</v>
      </c>
      <c r="B71" s="47" t="s">
        <v>974</v>
      </c>
      <c r="C71" s="65">
        <v>6</v>
      </c>
      <c r="D71" s="67" t="s">
        <v>910</v>
      </c>
    </row>
    <row r="72" spans="1:4">
      <c r="A72" s="47">
        <v>127</v>
      </c>
      <c r="B72" s="47" t="s">
        <v>975</v>
      </c>
      <c r="C72" s="65">
        <v>8</v>
      </c>
      <c r="D72" s="67" t="s">
        <v>910</v>
      </c>
    </row>
    <row r="73" spans="1:4">
      <c r="A73" s="47">
        <v>128</v>
      </c>
      <c r="B73" s="47" t="s">
        <v>976</v>
      </c>
      <c r="C73" s="65">
        <v>13</v>
      </c>
      <c r="D73" s="67" t="s">
        <v>910</v>
      </c>
    </row>
    <row r="74" spans="1:4">
      <c r="A74" s="47">
        <v>129</v>
      </c>
      <c r="B74" s="47" t="s">
        <v>977</v>
      </c>
      <c r="C74" s="65">
        <v>10</v>
      </c>
      <c r="D74" s="67" t="s">
        <v>910</v>
      </c>
    </row>
    <row r="75" spans="1:4">
      <c r="A75" s="47">
        <v>130</v>
      </c>
      <c r="B75" s="47" t="s">
        <v>978</v>
      </c>
      <c r="C75" s="65">
        <v>14</v>
      </c>
      <c r="D75" s="67" t="s">
        <v>910</v>
      </c>
    </row>
    <row r="76" spans="1:4">
      <c r="A76" s="47">
        <v>131</v>
      </c>
      <c r="B76" s="47" t="s">
        <v>979</v>
      </c>
      <c r="C76" s="65">
        <v>15</v>
      </c>
      <c r="D76" s="67" t="s">
        <v>910</v>
      </c>
    </row>
    <row r="77" spans="1:4">
      <c r="A77" s="47">
        <v>132</v>
      </c>
      <c r="B77" s="47" t="s">
        <v>980</v>
      </c>
      <c r="C77" s="65">
        <v>10</v>
      </c>
      <c r="D77" s="67" t="s">
        <v>910</v>
      </c>
    </row>
    <row r="78" spans="1:4">
      <c r="A78" s="47">
        <v>133</v>
      </c>
      <c r="B78" s="47" t="s">
        <v>981</v>
      </c>
      <c r="C78" s="65">
        <v>22</v>
      </c>
      <c r="D78" s="67" t="s">
        <v>910</v>
      </c>
    </row>
    <row r="79" spans="1:4">
      <c r="A79" s="47">
        <v>134</v>
      </c>
      <c r="B79" s="47" t="s">
        <v>982</v>
      </c>
      <c r="C79" s="65">
        <v>9</v>
      </c>
      <c r="D79" s="67" t="s">
        <v>910</v>
      </c>
    </row>
    <row r="80" spans="1:4">
      <c r="A80" s="47">
        <v>135</v>
      </c>
      <c r="B80" s="47" t="s">
        <v>983</v>
      </c>
      <c r="C80" s="65">
        <v>12</v>
      </c>
      <c r="D80" s="67" t="s">
        <v>910</v>
      </c>
    </row>
    <row r="81" spans="1:4">
      <c r="A81" s="47">
        <v>136</v>
      </c>
      <c r="B81" s="47" t="s">
        <v>984</v>
      </c>
      <c r="C81" s="65">
        <v>19</v>
      </c>
      <c r="D81" s="67" t="s">
        <v>910</v>
      </c>
    </row>
    <row r="82" spans="1:4">
      <c r="A82" s="47">
        <v>137</v>
      </c>
      <c r="B82" s="47" t="s">
        <v>985</v>
      </c>
      <c r="C82" s="65">
        <v>30</v>
      </c>
      <c r="D82" s="67" t="s">
        <v>910</v>
      </c>
    </row>
    <row r="83" spans="1:4">
      <c r="A83" s="47">
        <v>138</v>
      </c>
      <c r="B83" s="47" t="s">
        <v>986</v>
      </c>
      <c r="C83" s="65">
        <v>51</v>
      </c>
      <c r="D83" s="67" t="s">
        <v>910</v>
      </c>
    </row>
    <row r="84" spans="1:4">
      <c r="A84" s="47">
        <v>139</v>
      </c>
      <c r="B84" s="47" t="s">
        <v>987</v>
      </c>
      <c r="C84" s="65">
        <v>1</v>
      </c>
      <c r="D84" s="67" t="s">
        <v>910</v>
      </c>
    </row>
    <row r="85" spans="1:4">
      <c r="A85" s="47">
        <v>140</v>
      </c>
      <c r="B85" s="47" t="s">
        <v>988</v>
      </c>
      <c r="C85" s="65">
        <v>1</v>
      </c>
      <c r="D85" s="67" t="s">
        <v>910</v>
      </c>
    </row>
    <row r="86" spans="1:4">
      <c r="A86" s="47">
        <v>141</v>
      </c>
      <c r="B86" s="47" t="s">
        <v>940</v>
      </c>
      <c r="C86" s="65">
        <v>1</v>
      </c>
      <c r="D86" s="67" t="s">
        <v>910</v>
      </c>
    </row>
    <row r="87" spans="1:4">
      <c r="A87" s="47">
        <v>142</v>
      </c>
      <c r="B87" s="47" t="s">
        <v>19</v>
      </c>
      <c r="C87" s="65">
        <v>1</v>
      </c>
      <c r="D87" s="67" t="s">
        <v>910</v>
      </c>
    </row>
    <row r="88" spans="1:4">
      <c r="A88" s="47">
        <v>143</v>
      </c>
      <c r="B88" s="47" t="s">
        <v>582</v>
      </c>
      <c r="C88" s="65">
        <v>19</v>
      </c>
      <c r="D88" s="67" t="s">
        <v>910</v>
      </c>
    </row>
    <row r="89" spans="1:4">
      <c r="A89" s="47">
        <v>144</v>
      </c>
      <c r="B89" s="47" t="s">
        <v>581</v>
      </c>
      <c r="C89" s="65">
        <v>31</v>
      </c>
      <c r="D89" s="67" t="s">
        <v>910</v>
      </c>
    </row>
    <row r="90" spans="1:4">
      <c r="A90" s="47">
        <v>145</v>
      </c>
      <c r="B90" s="47" t="s">
        <v>989</v>
      </c>
      <c r="C90" s="65">
        <v>17</v>
      </c>
      <c r="D90" s="67" t="s">
        <v>910</v>
      </c>
    </row>
    <row r="91" spans="1:4">
      <c r="A91" s="47">
        <v>146</v>
      </c>
      <c r="B91" s="47" t="s">
        <v>990</v>
      </c>
      <c r="C91" s="65">
        <v>14</v>
      </c>
      <c r="D91" s="67" t="s">
        <v>910</v>
      </c>
    </row>
    <row r="92" spans="1:4">
      <c r="A92" s="47">
        <v>147</v>
      </c>
      <c r="B92" s="47" t="s">
        <v>991</v>
      </c>
      <c r="C92" s="65">
        <v>36</v>
      </c>
      <c r="D92" s="67" t="s">
        <v>910</v>
      </c>
    </row>
    <row r="93" spans="1:4">
      <c r="A93" s="47">
        <v>148</v>
      </c>
      <c r="B93" s="47" t="s">
        <v>992</v>
      </c>
      <c r="C93" s="65">
        <v>34</v>
      </c>
      <c r="D93" s="67" t="s">
        <v>910</v>
      </c>
    </row>
    <row r="94" spans="1:4">
      <c r="A94" s="47">
        <v>149</v>
      </c>
      <c r="B94" s="47" t="s">
        <v>909</v>
      </c>
      <c r="C94" s="65">
        <v>71</v>
      </c>
      <c r="D94" s="67" t="s">
        <v>910</v>
      </c>
    </row>
    <row r="95" spans="1:4">
      <c r="A95" s="47">
        <v>150</v>
      </c>
      <c r="B95" s="47" t="s">
        <v>993</v>
      </c>
      <c r="C95" s="65">
        <v>10</v>
      </c>
      <c r="D95" s="67" t="s">
        <v>910</v>
      </c>
    </row>
    <row r="96" spans="1:4">
      <c r="A96" s="47">
        <v>151</v>
      </c>
      <c r="B96" s="47" t="s">
        <v>994</v>
      </c>
      <c r="C96" s="65">
        <v>26</v>
      </c>
      <c r="D96" s="67" t="s">
        <v>910</v>
      </c>
    </row>
    <row r="97" spans="1:4">
      <c r="A97" s="47">
        <v>152</v>
      </c>
      <c r="B97" s="47" t="s">
        <v>939</v>
      </c>
      <c r="C97" s="65">
        <v>1</v>
      </c>
      <c r="D97" s="67" t="s">
        <v>910</v>
      </c>
    </row>
    <row r="98" spans="1:4">
      <c r="A98" s="47">
        <v>153</v>
      </c>
      <c r="B98" s="47" t="s">
        <v>995</v>
      </c>
      <c r="C98" s="65">
        <v>1</v>
      </c>
      <c r="D98" s="67" t="s">
        <v>910</v>
      </c>
    </row>
    <row r="99" spans="1:4">
      <c r="A99" s="47">
        <v>154</v>
      </c>
      <c r="B99" s="47" t="s">
        <v>996</v>
      </c>
      <c r="C99" s="65">
        <v>1</v>
      </c>
      <c r="D99" s="67" t="s">
        <v>910</v>
      </c>
    </row>
    <row r="100" spans="1:4">
      <c r="A100" s="47">
        <v>155</v>
      </c>
      <c r="B100" s="47" t="s">
        <v>997</v>
      </c>
      <c r="C100" s="65">
        <v>1</v>
      </c>
      <c r="D100" s="67" t="s">
        <v>910</v>
      </c>
    </row>
    <row r="101" spans="1:4">
      <c r="A101" s="47">
        <v>156</v>
      </c>
      <c r="B101" s="47" t="s">
        <v>998</v>
      </c>
      <c r="C101" s="65">
        <v>10</v>
      </c>
      <c r="D101" s="67" t="s">
        <v>910</v>
      </c>
    </row>
    <row r="102" spans="1:4">
      <c r="A102" s="47">
        <v>157</v>
      </c>
      <c r="B102" s="47" t="s">
        <v>999</v>
      </c>
      <c r="C102" s="65">
        <v>25</v>
      </c>
      <c r="D102" s="67" t="s">
        <v>910</v>
      </c>
    </row>
    <row r="103" spans="1:4">
      <c r="A103" s="47">
        <v>158</v>
      </c>
      <c r="B103" s="47" t="s">
        <v>1000</v>
      </c>
      <c r="C103" s="65">
        <v>52</v>
      </c>
      <c r="D103" s="67" t="s">
        <v>910</v>
      </c>
    </row>
    <row r="104" spans="1:4">
      <c r="A104" s="47">
        <v>159</v>
      </c>
      <c r="B104" s="47" t="s">
        <v>1001</v>
      </c>
      <c r="C104" s="65">
        <v>53</v>
      </c>
      <c r="D104" s="67" t="s">
        <v>910</v>
      </c>
    </row>
    <row r="105" spans="1:4">
      <c r="A105" s="47">
        <v>160</v>
      </c>
      <c r="B105" s="47" t="s">
        <v>1002</v>
      </c>
      <c r="C105" s="65">
        <v>30</v>
      </c>
      <c r="D105" s="67" t="s">
        <v>910</v>
      </c>
    </row>
    <row r="106" spans="1:4">
      <c r="A106" s="47">
        <v>161</v>
      </c>
      <c r="B106" s="47" t="s">
        <v>1003</v>
      </c>
      <c r="C106" s="65">
        <v>21</v>
      </c>
      <c r="D106" s="67" t="s">
        <v>910</v>
      </c>
    </row>
    <row r="107" spans="1:4">
      <c r="A107" s="47">
        <v>162</v>
      </c>
      <c r="B107" s="47" t="s">
        <v>209</v>
      </c>
      <c r="C107" s="65">
        <v>28</v>
      </c>
      <c r="D107" s="67" t="s">
        <v>910</v>
      </c>
    </row>
    <row r="108" spans="1:4">
      <c r="A108" s="47">
        <v>163</v>
      </c>
      <c r="B108" s="47" t="s">
        <v>250</v>
      </c>
      <c r="C108" s="65">
        <v>63</v>
      </c>
      <c r="D108" s="67" t="s">
        <v>910</v>
      </c>
    </row>
    <row r="109" spans="1:4">
      <c r="A109" s="47">
        <v>164</v>
      </c>
      <c r="B109" s="47" t="s">
        <v>1004</v>
      </c>
      <c r="C109" s="65">
        <v>7</v>
      </c>
      <c r="D109" s="67" t="s">
        <v>910</v>
      </c>
    </row>
    <row r="110" spans="1:4">
      <c r="A110" s="47">
        <v>165</v>
      </c>
      <c r="B110" s="47" t="s">
        <v>1005</v>
      </c>
      <c r="C110" s="65">
        <v>19</v>
      </c>
      <c r="D110" s="67" t="s">
        <v>910</v>
      </c>
    </row>
    <row r="111" spans="1:4">
      <c r="A111" s="47">
        <v>166</v>
      </c>
      <c r="B111" s="47" t="s">
        <v>1006</v>
      </c>
      <c r="C111" s="65">
        <v>33</v>
      </c>
      <c r="D111" s="67" t="s">
        <v>910</v>
      </c>
    </row>
    <row r="112" spans="1:4">
      <c r="A112" s="47">
        <v>167</v>
      </c>
      <c r="B112" s="47" t="s">
        <v>1007</v>
      </c>
      <c r="C112" s="65">
        <v>41</v>
      </c>
      <c r="D112" s="67" t="s">
        <v>910</v>
      </c>
    </row>
    <row r="113" spans="1:4">
      <c r="A113" s="47">
        <v>168</v>
      </c>
      <c r="B113" s="47" t="s">
        <v>1008</v>
      </c>
      <c r="C113" s="65">
        <v>65</v>
      </c>
      <c r="D113" s="67" t="s">
        <v>910</v>
      </c>
    </row>
    <row r="114" spans="1:4">
      <c r="A114" s="47">
        <v>169</v>
      </c>
      <c r="B114" s="47" t="s">
        <v>1009</v>
      </c>
      <c r="C114" s="65">
        <v>77</v>
      </c>
      <c r="D114" s="67" t="s">
        <v>910</v>
      </c>
    </row>
    <row r="115" spans="1:4">
      <c r="A115" s="47">
        <v>170</v>
      </c>
      <c r="B115" s="47" t="s">
        <v>1010</v>
      </c>
      <c r="C115" s="65">
        <v>56</v>
      </c>
      <c r="D115" s="67" t="s">
        <v>910</v>
      </c>
    </row>
    <row r="116" spans="1:4">
      <c r="A116" s="47">
        <v>171</v>
      </c>
      <c r="B116" s="47" t="s">
        <v>1011</v>
      </c>
      <c r="C116" s="65">
        <v>63</v>
      </c>
      <c r="D116" s="67" t="s">
        <v>910</v>
      </c>
    </row>
    <row r="117" spans="1:4">
      <c r="A117" s="47">
        <v>172</v>
      </c>
      <c r="B117" s="47" t="s">
        <v>1012</v>
      </c>
      <c r="C117" s="65">
        <v>15</v>
      </c>
      <c r="D117" s="67" t="s">
        <v>910</v>
      </c>
    </row>
    <row r="118" spans="1:4">
      <c r="A118" s="47">
        <v>173</v>
      </c>
      <c r="B118" s="47" t="s">
        <v>1013</v>
      </c>
      <c r="C118" s="65">
        <v>16</v>
      </c>
      <c r="D118" s="67" t="s">
        <v>910</v>
      </c>
    </row>
    <row r="119" spans="1:4">
      <c r="A119" s="47">
        <v>174</v>
      </c>
      <c r="B119" s="47" t="s">
        <v>1014</v>
      </c>
      <c r="C119" s="65">
        <v>18</v>
      </c>
      <c r="D119" s="67" t="s">
        <v>910</v>
      </c>
    </row>
    <row r="120" spans="1:4">
      <c r="A120" s="47">
        <v>175</v>
      </c>
      <c r="B120" s="47" t="s">
        <v>1015</v>
      </c>
      <c r="C120" s="65">
        <v>23</v>
      </c>
      <c r="D120" s="67" t="s">
        <v>910</v>
      </c>
    </row>
    <row r="121" spans="1:4">
      <c r="A121" s="47">
        <v>176</v>
      </c>
      <c r="B121" s="47" t="s">
        <v>1016</v>
      </c>
      <c r="C121" s="65">
        <v>31</v>
      </c>
      <c r="D121" s="67" t="s">
        <v>910</v>
      </c>
    </row>
    <row r="122" spans="1:4">
      <c r="A122" s="47">
        <v>177</v>
      </c>
      <c r="B122" s="47" t="s">
        <v>1017</v>
      </c>
      <c r="C122" s="65">
        <v>16</v>
      </c>
      <c r="D122" s="67" t="s">
        <v>910</v>
      </c>
    </row>
    <row r="123" spans="1:4">
      <c r="A123" s="47">
        <v>178</v>
      </c>
      <c r="B123" s="47" t="s">
        <v>1018</v>
      </c>
      <c r="C123" s="65">
        <v>13</v>
      </c>
      <c r="D123" s="67" t="s">
        <v>910</v>
      </c>
    </row>
    <row r="124" spans="1:4">
      <c r="A124" s="47">
        <v>179</v>
      </c>
      <c r="B124" s="47" t="s">
        <v>1019</v>
      </c>
      <c r="C124" s="65">
        <v>16</v>
      </c>
      <c r="D124" s="67" t="s">
        <v>910</v>
      </c>
    </row>
    <row r="125" spans="1:4">
      <c r="A125" s="47">
        <v>180</v>
      </c>
      <c r="B125" s="47" t="s">
        <v>1020</v>
      </c>
      <c r="C125" s="65">
        <v>24</v>
      </c>
      <c r="D125" s="67" t="s">
        <v>910</v>
      </c>
    </row>
    <row r="126" spans="1:4">
      <c r="A126" s="47">
        <v>181</v>
      </c>
      <c r="B126" s="47" t="s">
        <v>1021</v>
      </c>
      <c r="C126" s="65">
        <v>22</v>
      </c>
      <c r="D126" s="67" t="s">
        <v>910</v>
      </c>
    </row>
    <row r="127" spans="1:4">
      <c r="A127" s="47">
        <v>182</v>
      </c>
      <c r="B127" s="47" t="s">
        <v>1022</v>
      </c>
      <c r="C127" s="65">
        <v>25</v>
      </c>
      <c r="D127" s="67" t="s">
        <v>910</v>
      </c>
    </row>
    <row r="128" spans="1:4">
      <c r="A128" s="47">
        <v>184</v>
      </c>
      <c r="B128" s="47" t="s">
        <v>1023</v>
      </c>
      <c r="C128" s="65">
        <v>21</v>
      </c>
      <c r="D128" s="67" t="s">
        <v>910</v>
      </c>
    </row>
    <row r="129" spans="1:4">
      <c r="A129" s="47">
        <v>185</v>
      </c>
      <c r="B129" s="47" t="s">
        <v>1024</v>
      </c>
      <c r="C129" s="65">
        <v>15</v>
      </c>
      <c r="D129" s="67" t="s">
        <v>910</v>
      </c>
    </row>
    <row r="130" spans="1:4">
      <c r="A130" s="47">
        <v>186</v>
      </c>
      <c r="B130" s="47" t="s">
        <v>1025</v>
      </c>
      <c r="C130" s="65">
        <v>14</v>
      </c>
      <c r="D130" s="67" t="s">
        <v>910</v>
      </c>
    </row>
    <row r="131" spans="1:4">
      <c r="A131" s="47">
        <v>187</v>
      </c>
      <c r="B131" s="47" t="s">
        <v>1026</v>
      </c>
      <c r="C131" s="65">
        <v>15</v>
      </c>
      <c r="D131" s="67" t="s">
        <v>910</v>
      </c>
    </row>
    <row r="132" spans="1:4">
      <c r="A132" s="47">
        <v>188</v>
      </c>
      <c r="B132" s="47" t="s">
        <v>1027</v>
      </c>
      <c r="C132" s="65">
        <v>14</v>
      </c>
      <c r="D132" s="67" t="s">
        <v>910</v>
      </c>
    </row>
    <row r="133" spans="1:4">
      <c r="A133" s="47">
        <v>189</v>
      </c>
      <c r="B133" s="47" t="s">
        <v>1028</v>
      </c>
      <c r="C133" s="65">
        <v>15</v>
      </c>
      <c r="D133" s="67" t="s">
        <v>910</v>
      </c>
    </row>
    <row r="134" spans="1:4">
      <c r="A134" s="47">
        <v>190</v>
      </c>
      <c r="B134" s="47" t="s">
        <v>1029</v>
      </c>
      <c r="C134" s="65">
        <v>52</v>
      </c>
      <c r="D134" s="67" t="s">
        <v>910</v>
      </c>
    </row>
    <row r="135" spans="1:4">
      <c r="A135" s="47">
        <v>191</v>
      </c>
      <c r="B135" s="47" t="s">
        <v>1030</v>
      </c>
      <c r="C135" s="65">
        <v>20</v>
      </c>
      <c r="D135" s="67" t="s">
        <v>910</v>
      </c>
    </row>
    <row r="136" spans="1:4">
      <c r="A136" s="47">
        <v>192</v>
      </c>
      <c r="B136" s="47" t="s">
        <v>1031</v>
      </c>
      <c r="C136" s="65">
        <v>24</v>
      </c>
      <c r="D136" s="67" t="s">
        <v>910</v>
      </c>
    </row>
    <row r="137" spans="1:4">
      <c r="A137" s="47">
        <v>193</v>
      </c>
      <c r="B137" s="47" t="s">
        <v>1032</v>
      </c>
      <c r="C137" s="65">
        <v>23</v>
      </c>
      <c r="D137" s="67" t="s">
        <v>910</v>
      </c>
    </row>
    <row r="138" spans="1:4">
      <c r="A138" s="47">
        <v>194</v>
      </c>
      <c r="B138" s="47" t="s">
        <v>1033</v>
      </c>
      <c r="C138" s="65">
        <v>40</v>
      </c>
      <c r="D138" s="67" t="s">
        <v>910</v>
      </c>
    </row>
    <row r="139" spans="1:4">
      <c r="A139" s="47">
        <v>195</v>
      </c>
      <c r="B139" s="47" t="s">
        <v>1034</v>
      </c>
      <c r="C139" s="65">
        <v>17</v>
      </c>
      <c r="D139" s="67" t="s">
        <v>910</v>
      </c>
    </row>
    <row r="140" spans="1:4">
      <c r="A140" s="47">
        <v>196</v>
      </c>
      <c r="B140" s="47" t="s">
        <v>1035</v>
      </c>
      <c r="C140" s="65">
        <v>58</v>
      </c>
      <c r="D140" s="67" t="s">
        <v>910</v>
      </c>
    </row>
    <row r="141" spans="1:4">
      <c r="A141" s="47">
        <v>197</v>
      </c>
      <c r="B141" s="47" t="s">
        <v>1036</v>
      </c>
      <c r="C141" s="65">
        <v>35</v>
      </c>
      <c r="D141" s="67" t="s">
        <v>910</v>
      </c>
    </row>
    <row r="142" spans="1:4">
      <c r="A142" s="47">
        <v>198</v>
      </c>
      <c r="B142" s="47" t="s">
        <v>1037</v>
      </c>
      <c r="C142" s="65">
        <v>17</v>
      </c>
      <c r="D142" s="67" t="s">
        <v>910</v>
      </c>
    </row>
    <row r="143" spans="1:4">
      <c r="A143" s="47">
        <v>199</v>
      </c>
      <c r="B143" s="47" t="s">
        <v>1038</v>
      </c>
      <c r="C143" s="65">
        <v>12</v>
      </c>
      <c r="D143" s="67" t="s">
        <v>910</v>
      </c>
    </row>
    <row r="144" spans="1:4">
      <c r="A144" s="47">
        <v>200</v>
      </c>
      <c r="B144" s="47" t="s">
        <v>1039</v>
      </c>
      <c r="C144" s="65">
        <v>46</v>
      </c>
      <c r="D144" s="67" t="s">
        <v>910</v>
      </c>
    </row>
    <row r="145" spans="1:4">
      <c r="A145" s="47">
        <v>201</v>
      </c>
      <c r="B145" s="47" t="s">
        <v>1040</v>
      </c>
      <c r="C145" s="65">
        <v>37</v>
      </c>
      <c r="D145" s="67" t="s">
        <v>910</v>
      </c>
    </row>
    <row r="146" spans="1:4">
      <c r="A146" s="47">
        <v>202</v>
      </c>
      <c r="B146" s="47" t="s">
        <v>1041</v>
      </c>
      <c r="C146" s="65">
        <v>63</v>
      </c>
      <c r="D146" s="67" t="s">
        <v>910</v>
      </c>
    </row>
    <row r="147" spans="1:4">
      <c r="A147" s="47">
        <v>203</v>
      </c>
      <c r="B147" s="47" t="s">
        <v>1042</v>
      </c>
      <c r="C147" s="65">
        <v>29</v>
      </c>
      <c r="D147" s="67" t="s">
        <v>910</v>
      </c>
    </row>
    <row r="148" spans="1:4">
      <c r="A148" s="47">
        <v>204</v>
      </c>
      <c r="B148" s="47" t="s">
        <v>1043</v>
      </c>
      <c r="C148" s="65">
        <v>29</v>
      </c>
      <c r="D148" s="67" t="s">
        <v>910</v>
      </c>
    </row>
    <row r="149" spans="1:4">
      <c r="A149" s="47">
        <v>205</v>
      </c>
      <c r="B149" s="47" t="s">
        <v>1044</v>
      </c>
      <c r="C149" s="65">
        <v>44</v>
      </c>
      <c r="D149" s="67" t="s">
        <v>910</v>
      </c>
    </row>
    <row r="150" spans="1:4">
      <c r="A150" s="47">
        <v>206</v>
      </c>
      <c r="B150" s="47" t="s">
        <v>1045</v>
      </c>
      <c r="C150" s="65">
        <v>39</v>
      </c>
      <c r="D150" s="67" t="s">
        <v>910</v>
      </c>
    </row>
    <row r="151" spans="1:4">
      <c r="A151" s="47">
        <v>207</v>
      </c>
      <c r="B151" s="47" t="s">
        <v>1046</v>
      </c>
      <c r="C151" s="65">
        <v>13</v>
      </c>
      <c r="D151" s="67" t="s">
        <v>910</v>
      </c>
    </row>
    <row r="152" spans="1:4">
      <c r="A152" s="47">
        <v>208</v>
      </c>
      <c r="B152" s="47" t="s">
        <v>1047</v>
      </c>
      <c r="C152" s="65">
        <v>6</v>
      </c>
      <c r="D152" s="67" t="s">
        <v>910</v>
      </c>
    </row>
    <row r="153" spans="1:4">
      <c r="A153" s="47">
        <v>209</v>
      </c>
      <c r="B153" s="47" t="s">
        <v>1048</v>
      </c>
      <c r="C153" s="65">
        <v>13</v>
      </c>
      <c r="D153" s="67" t="s">
        <v>910</v>
      </c>
    </row>
    <row r="154" spans="1:4">
      <c r="A154" s="47">
        <v>210</v>
      </c>
      <c r="B154" s="47" t="s">
        <v>1049</v>
      </c>
      <c r="C154" s="65">
        <v>14</v>
      </c>
      <c r="D154" s="67" t="s">
        <v>910</v>
      </c>
    </row>
    <row r="155" spans="1:4">
      <c r="A155" s="47">
        <v>211</v>
      </c>
      <c r="B155" s="47" t="s">
        <v>1050</v>
      </c>
      <c r="C155" s="65">
        <v>21</v>
      </c>
      <c r="D155" s="67" t="s">
        <v>910</v>
      </c>
    </row>
    <row r="156" spans="1:4">
      <c r="A156" s="47">
        <v>212</v>
      </c>
      <c r="B156" s="47" t="s">
        <v>1051</v>
      </c>
      <c r="C156" s="65">
        <v>17</v>
      </c>
      <c r="D156" s="67" t="s">
        <v>910</v>
      </c>
    </row>
    <row r="157" spans="1:4">
      <c r="A157" s="47">
        <v>213</v>
      </c>
      <c r="B157" s="47" t="s">
        <v>1052</v>
      </c>
      <c r="C157" s="65">
        <v>21</v>
      </c>
      <c r="D157" s="67" t="s">
        <v>910</v>
      </c>
    </row>
    <row r="158" spans="1:4">
      <c r="A158" s="47">
        <v>214</v>
      </c>
      <c r="B158" s="47" t="s">
        <v>1053</v>
      </c>
      <c r="C158" s="65">
        <v>33</v>
      </c>
      <c r="D158" s="67" t="s">
        <v>910</v>
      </c>
    </row>
    <row r="159" spans="1:4">
      <c r="A159" s="47">
        <v>215</v>
      </c>
      <c r="B159" s="47" t="s">
        <v>1054</v>
      </c>
      <c r="C159" s="65">
        <v>38</v>
      </c>
      <c r="D159" s="67" t="s">
        <v>910</v>
      </c>
    </row>
    <row r="160" spans="1:4">
      <c r="A160" s="47">
        <v>216</v>
      </c>
      <c r="B160" s="47" t="s">
        <v>1055</v>
      </c>
      <c r="C160" s="65">
        <v>16</v>
      </c>
      <c r="D160" s="67" t="s">
        <v>910</v>
      </c>
    </row>
    <row r="161" spans="1:4">
      <c r="A161" s="47">
        <v>217</v>
      </c>
      <c r="B161" s="47" t="s">
        <v>618</v>
      </c>
      <c r="C161" s="65">
        <v>52</v>
      </c>
      <c r="D161" s="67" t="s">
        <v>910</v>
      </c>
    </row>
    <row r="162" spans="1:4">
      <c r="A162" s="47">
        <v>218</v>
      </c>
      <c r="B162" s="47" t="s">
        <v>1056</v>
      </c>
      <c r="C162" s="65">
        <v>32</v>
      </c>
      <c r="D162" s="67" t="s">
        <v>910</v>
      </c>
    </row>
    <row r="163" spans="1:4">
      <c r="A163" s="47">
        <v>219</v>
      </c>
      <c r="B163" s="47" t="s">
        <v>1057</v>
      </c>
      <c r="C163" s="65">
        <v>34</v>
      </c>
      <c r="D163" s="67" t="s">
        <v>910</v>
      </c>
    </row>
    <row r="164" spans="1:4">
      <c r="A164" s="47">
        <v>220</v>
      </c>
      <c r="B164" s="47" t="s">
        <v>1058</v>
      </c>
      <c r="C164" s="65">
        <v>11</v>
      </c>
      <c r="D164" s="67" t="s">
        <v>910</v>
      </c>
    </row>
    <row r="165" spans="1:4">
      <c r="A165" s="47">
        <v>221</v>
      </c>
      <c r="B165" s="47" t="s">
        <v>1059</v>
      </c>
      <c r="C165" s="65">
        <v>23</v>
      </c>
      <c r="D165" s="67" t="s">
        <v>910</v>
      </c>
    </row>
    <row r="166" spans="1:4">
      <c r="A166" s="47">
        <v>222</v>
      </c>
      <c r="B166" s="47" t="s">
        <v>1060</v>
      </c>
      <c r="C166" s="65">
        <v>13</v>
      </c>
      <c r="D166" s="67" t="s">
        <v>910</v>
      </c>
    </row>
    <row r="167" spans="1:4">
      <c r="A167" s="47">
        <v>223</v>
      </c>
      <c r="B167" s="47" t="s">
        <v>1061</v>
      </c>
      <c r="C167" s="65">
        <v>27</v>
      </c>
      <c r="D167" s="67" t="s">
        <v>910</v>
      </c>
    </row>
    <row r="168" spans="1:4">
      <c r="A168" s="47">
        <v>224</v>
      </c>
      <c r="B168" s="47" t="s">
        <v>1062</v>
      </c>
      <c r="C168" s="65">
        <v>46</v>
      </c>
      <c r="D168" s="67" t="s">
        <v>910</v>
      </c>
    </row>
    <row r="169" spans="1:4">
      <c r="A169" s="47">
        <v>225</v>
      </c>
      <c r="B169" s="47" t="s">
        <v>1063</v>
      </c>
      <c r="C169" s="65">
        <v>28</v>
      </c>
      <c r="D169" s="67" t="s">
        <v>910</v>
      </c>
    </row>
    <row r="170" spans="1:4">
      <c r="A170" s="47">
        <v>226</v>
      </c>
      <c r="B170" s="47" t="s">
        <v>540</v>
      </c>
      <c r="C170" s="65">
        <v>13</v>
      </c>
      <c r="D170" s="67" t="s">
        <v>910</v>
      </c>
    </row>
    <row r="171" spans="1:4">
      <c r="A171" s="47">
        <v>227</v>
      </c>
      <c r="B171" s="47" t="s">
        <v>539</v>
      </c>
      <c r="C171" s="65">
        <v>25</v>
      </c>
      <c r="D171" s="67" t="s">
        <v>910</v>
      </c>
    </row>
    <row r="172" spans="1:4">
      <c r="A172" s="47">
        <v>228</v>
      </c>
      <c r="B172" s="47" t="s">
        <v>1064</v>
      </c>
      <c r="C172" s="65">
        <v>49</v>
      </c>
      <c r="D172" s="67" t="s">
        <v>910</v>
      </c>
    </row>
    <row r="173" spans="1:4">
      <c r="A173" s="47">
        <v>229</v>
      </c>
      <c r="B173" s="47" t="s">
        <v>1065</v>
      </c>
      <c r="C173" s="65">
        <v>57</v>
      </c>
      <c r="D173" s="67" t="s">
        <v>910</v>
      </c>
    </row>
    <row r="174" spans="1:4">
      <c r="A174" s="47">
        <v>230</v>
      </c>
      <c r="B174" s="47" t="s">
        <v>172</v>
      </c>
      <c r="C174" s="65">
        <v>33</v>
      </c>
      <c r="D174" s="67" t="s">
        <v>910</v>
      </c>
    </row>
    <row r="175" spans="1:4">
      <c r="A175" s="47">
        <v>231</v>
      </c>
      <c r="B175" s="47" t="s">
        <v>1066</v>
      </c>
      <c r="C175" s="65">
        <v>14</v>
      </c>
      <c r="D175" s="67" t="s">
        <v>910</v>
      </c>
    </row>
    <row r="176" spans="1:4">
      <c r="A176" s="47">
        <v>232</v>
      </c>
      <c r="B176" s="47" t="s">
        <v>1067</v>
      </c>
      <c r="C176" s="65">
        <v>35</v>
      </c>
      <c r="D176" s="67" t="s">
        <v>910</v>
      </c>
    </row>
    <row r="177" spans="1:4">
      <c r="A177" s="47">
        <v>233</v>
      </c>
      <c r="B177" s="47" t="s">
        <v>579</v>
      </c>
      <c r="C177" s="65">
        <v>23</v>
      </c>
      <c r="D177" s="67" t="s">
        <v>910</v>
      </c>
    </row>
    <row r="178" spans="1:4">
      <c r="A178" s="47">
        <v>234</v>
      </c>
      <c r="B178" s="47" t="s">
        <v>1068</v>
      </c>
      <c r="C178" s="65">
        <v>44</v>
      </c>
      <c r="D178" s="67" t="s">
        <v>910</v>
      </c>
    </row>
    <row r="179" spans="1:4">
      <c r="A179" s="47">
        <v>235</v>
      </c>
      <c r="B179" s="47" t="s">
        <v>1069</v>
      </c>
      <c r="C179" s="65">
        <v>32</v>
      </c>
      <c r="D179" s="67" t="s">
        <v>910</v>
      </c>
    </row>
    <row r="180" spans="1:4">
      <c r="A180" s="47">
        <v>236</v>
      </c>
      <c r="B180" s="47" t="s">
        <v>64</v>
      </c>
      <c r="C180" s="65">
        <v>42</v>
      </c>
      <c r="D180" s="67" t="s">
        <v>910</v>
      </c>
    </row>
    <row r="181" spans="1:4">
      <c r="A181" s="47">
        <v>237</v>
      </c>
      <c r="B181" s="47" t="s">
        <v>570</v>
      </c>
      <c r="C181" s="65">
        <v>60</v>
      </c>
      <c r="D181" s="67" t="s">
        <v>910</v>
      </c>
    </row>
    <row r="182" spans="1:4">
      <c r="A182" s="47">
        <v>238</v>
      </c>
      <c r="B182" s="47" t="s">
        <v>1070</v>
      </c>
      <c r="C182" s="65">
        <v>86</v>
      </c>
      <c r="D182" s="67" t="s">
        <v>910</v>
      </c>
    </row>
    <row r="183" spans="1:4">
      <c r="A183" s="47">
        <v>239</v>
      </c>
      <c r="B183" s="47" t="s">
        <v>1071</v>
      </c>
      <c r="C183" s="65">
        <v>16</v>
      </c>
      <c r="D183" s="67" t="s">
        <v>910</v>
      </c>
    </row>
    <row r="184" spans="1:4">
      <c r="A184" s="47">
        <v>240</v>
      </c>
      <c r="B184" s="47" t="s">
        <v>1072</v>
      </c>
      <c r="C184" s="65">
        <v>73</v>
      </c>
      <c r="D184" s="67" t="s">
        <v>910</v>
      </c>
    </row>
    <row r="185" spans="1:4">
      <c r="A185" s="47">
        <v>241</v>
      </c>
      <c r="B185" s="47" t="s">
        <v>1073</v>
      </c>
      <c r="C185" s="65">
        <v>75</v>
      </c>
      <c r="D185" s="67" t="s">
        <v>910</v>
      </c>
    </row>
    <row r="186" spans="1:4">
      <c r="A186" s="47">
        <v>242</v>
      </c>
      <c r="B186" s="47" t="s">
        <v>87</v>
      </c>
      <c r="C186" s="65">
        <v>83</v>
      </c>
      <c r="D186" s="67" t="s">
        <v>910</v>
      </c>
    </row>
    <row r="187" spans="1:4">
      <c r="A187" s="47">
        <v>243</v>
      </c>
      <c r="B187" s="47" t="s">
        <v>1074</v>
      </c>
      <c r="C187" s="65">
        <v>48</v>
      </c>
      <c r="D187" s="67" t="s">
        <v>910</v>
      </c>
    </row>
    <row r="188" spans="1:4">
      <c r="A188" s="47">
        <v>245</v>
      </c>
      <c r="B188" s="47" t="s">
        <v>1001</v>
      </c>
      <c r="C188" s="65">
        <v>64</v>
      </c>
      <c r="D188" s="67" t="s">
        <v>910</v>
      </c>
    </row>
    <row r="189" spans="1:4">
      <c r="A189" s="47">
        <v>246</v>
      </c>
      <c r="B189" s="47" t="s">
        <v>1075</v>
      </c>
      <c r="C189" s="65">
        <v>0</v>
      </c>
      <c r="D189" s="67"/>
    </row>
    <row r="190" spans="1:4">
      <c r="A190" s="47">
        <v>247</v>
      </c>
      <c r="B190" s="47" t="s">
        <v>1076</v>
      </c>
      <c r="C190" s="65">
        <v>27</v>
      </c>
      <c r="D190" s="67" t="s">
        <v>910</v>
      </c>
    </row>
    <row r="191" spans="1:4">
      <c r="A191" s="47">
        <v>248</v>
      </c>
      <c r="B191" s="47" t="s">
        <v>1077</v>
      </c>
      <c r="C191" s="65">
        <v>0</v>
      </c>
      <c r="D191" s="67"/>
    </row>
    <row r="192" spans="1:4">
      <c r="A192" s="47">
        <v>249</v>
      </c>
      <c r="B192" s="47" t="s">
        <v>1078</v>
      </c>
      <c r="C192" s="65">
        <v>0</v>
      </c>
      <c r="D192" s="67"/>
    </row>
    <row r="193" spans="1:4">
      <c r="A193" s="47">
        <v>250</v>
      </c>
      <c r="B193" s="47" t="s">
        <v>1079</v>
      </c>
      <c r="C193" s="65">
        <v>0</v>
      </c>
      <c r="D193" s="67"/>
    </row>
    <row r="194" spans="1:4">
      <c r="A194" s="47">
        <v>251</v>
      </c>
      <c r="B194" s="47" t="s">
        <v>1080</v>
      </c>
      <c r="C194" s="65">
        <v>96</v>
      </c>
      <c r="D194" s="67" t="s">
        <v>910</v>
      </c>
    </row>
    <row r="195" spans="1:4">
      <c r="A195" s="47">
        <v>252</v>
      </c>
      <c r="B195" s="47" t="s">
        <v>1081</v>
      </c>
      <c r="C195" s="65">
        <v>28</v>
      </c>
      <c r="D195" s="67" t="s">
        <v>910</v>
      </c>
    </row>
    <row r="196" spans="1:4">
      <c r="A196" s="47">
        <v>253</v>
      </c>
      <c r="B196" s="47" t="s">
        <v>1082</v>
      </c>
      <c r="C196" s="65">
        <v>21</v>
      </c>
      <c r="D196" s="67" t="s">
        <v>910</v>
      </c>
    </row>
    <row r="197" spans="1:4">
      <c r="A197" s="47">
        <v>254</v>
      </c>
      <c r="B197" s="47" t="s">
        <v>1083</v>
      </c>
      <c r="C197" s="65">
        <v>50</v>
      </c>
      <c r="D197" s="67" t="s">
        <v>910</v>
      </c>
    </row>
    <row r="198" spans="1:4">
      <c r="A198" s="47">
        <v>255</v>
      </c>
      <c r="B198" s="47" t="s">
        <v>1084</v>
      </c>
      <c r="C198" s="65">
        <v>67</v>
      </c>
      <c r="D198" s="67" t="s">
        <v>910</v>
      </c>
    </row>
    <row r="199" spans="1:4">
      <c r="A199" s="47">
        <v>257</v>
      </c>
      <c r="B199" s="47" t="s">
        <v>1085</v>
      </c>
      <c r="C199" s="65">
        <v>61</v>
      </c>
      <c r="D199" s="67" t="s">
        <v>910</v>
      </c>
    </row>
    <row r="200" spans="1:4">
      <c r="A200" s="47">
        <v>258</v>
      </c>
      <c r="B200" s="47" t="s">
        <v>1086</v>
      </c>
      <c r="C200" s="65">
        <v>52</v>
      </c>
      <c r="D200" s="67" t="s">
        <v>910</v>
      </c>
    </row>
    <row r="201" spans="1:4">
      <c r="A201" s="47">
        <v>259</v>
      </c>
      <c r="B201" s="47" t="s">
        <v>1087</v>
      </c>
      <c r="C201" s="65">
        <v>27</v>
      </c>
      <c r="D201" s="67" t="s">
        <v>910</v>
      </c>
    </row>
    <row r="202" spans="1:4">
      <c r="A202" s="47">
        <v>260</v>
      </c>
      <c r="B202" s="47" t="s">
        <v>1088</v>
      </c>
      <c r="C202" s="65">
        <v>22</v>
      </c>
      <c r="D202" s="67" t="s">
        <v>910</v>
      </c>
    </row>
    <row r="203" spans="1:4">
      <c r="A203" s="47">
        <v>261</v>
      </c>
      <c r="B203" s="47" t="s">
        <v>1089</v>
      </c>
      <c r="C203" s="65">
        <v>14</v>
      </c>
      <c r="D203" s="67" t="s">
        <v>910</v>
      </c>
    </row>
    <row r="204" spans="1:4">
      <c r="A204" s="47">
        <v>262</v>
      </c>
      <c r="B204" s="47" t="s">
        <v>1090</v>
      </c>
      <c r="C204" s="65">
        <v>33</v>
      </c>
      <c r="D204" s="67" t="s">
        <v>910</v>
      </c>
    </row>
    <row r="205" spans="1:4">
      <c r="A205" s="47">
        <v>263</v>
      </c>
      <c r="B205" s="47" t="s">
        <v>1091</v>
      </c>
      <c r="C205" s="65">
        <v>103</v>
      </c>
      <c r="D205" s="67" t="s">
        <v>910</v>
      </c>
    </row>
    <row r="206" spans="1:4">
      <c r="A206" s="47">
        <v>264</v>
      </c>
      <c r="B206" s="47" t="s">
        <v>1092</v>
      </c>
      <c r="C206" s="65">
        <v>42</v>
      </c>
      <c r="D206" s="67" t="s">
        <v>910</v>
      </c>
    </row>
    <row r="207" spans="1:4">
      <c r="A207" s="47">
        <v>265</v>
      </c>
      <c r="B207" s="47" t="s">
        <v>1093</v>
      </c>
      <c r="C207" s="65">
        <v>10</v>
      </c>
      <c r="D207" s="67" t="s">
        <v>910</v>
      </c>
    </row>
    <row r="208" spans="1:4">
      <c r="A208" s="47">
        <v>266</v>
      </c>
      <c r="B208" s="47" t="s">
        <v>1094</v>
      </c>
      <c r="C208" s="65">
        <v>43</v>
      </c>
      <c r="D208" s="67" t="s">
        <v>910</v>
      </c>
    </row>
    <row r="209" spans="1:4">
      <c r="A209" s="47">
        <v>267</v>
      </c>
      <c r="B209" s="47" t="s">
        <v>1095</v>
      </c>
      <c r="C209" s="65">
        <v>44</v>
      </c>
      <c r="D209" s="67" t="s">
        <v>910</v>
      </c>
    </row>
    <row r="210" spans="1:4">
      <c r="A210" s="47">
        <v>268</v>
      </c>
      <c r="B210" s="47" t="s">
        <v>1096</v>
      </c>
      <c r="C210" s="65">
        <v>27</v>
      </c>
      <c r="D210" s="67" t="s">
        <v>910</v>
      </c>
    </row>
    <row r="211" spans="1:4">
      <c r="A211" s="47">
        <v>269</v>
      </c>
      <c r="B211" s="47" t="s">
        <v>1097</v>
      </c>
      <c r="C211" s="65">
        <v>31</v>
      </c>
      <c r="D211" s="67" t="s">
        <v>910</v>
      </c>
    </row>
    <row r="212" spans="1:4">
      <c r="A212" s="47">
        <v>270</v>
      </c>
      <c r="B212" s="47" t="s">
        <v>1098</v>
      </c>
      <c r="C212" s="65">
        <v>36</v>
      </c>
      <c r="D212" s="67" t="s">
        <v>910</v>
      </c>
    </row>
    <row r="213" spans="1:4">
      <c r="A213" s="47">
        <v>271</v>
      </c>
      <c r="B213" s="47" t="s">
        <v>1099</v>
      </c>
      <c r="C213" s="65">
        <v>31</v>
      </c>
      <c r="D213" s="67" t="s">
        <v>910</v>
      </c>
    </row>
    <row r="214" spans="1:4">
      <c r="A214" s="47">
        <v>272</v>
      </c>
      <c r="B214" s="47" t="s">
        <v>1100</v>
      </c>
      <c r="C214" s="65">
        <v>30</v>
      </c>
      <c r="D214" s="67" t="s">
        <v>910</v>
      </c>
    </row>
    <row r="215" spans="1:4">
      <c r="A215" s="47">
        <v>273</v>
      </c>
      <c r="B215" s="47" t="s">
        <v>1101</v>
      </c>
      <c r="C215" s="65">
        <v>24</v>
      </c>
      <c r="D215" s="67" t="s">
        <v>910</v>
      </c>
    </row>
    <row r="216" spans="1:4">
      <c r="A216" s="47">
        <v>274</v>
      </c>
      <c r="B216" s="47" t="s">
        <v>1102</v>
      </c>
      <c r="C216" s="65">
        <v>44</v>
      </c>
      <c r="D216" s="67" t="s">
        <v>910</v>
      </c>
    </row>
    <row r="217" spans="1:4">
      <c r="A217" s="47">
        <v>275</v>
      </c>
      <c r="B217" s="47" t="s">
        <v>1103</v>
      </c>
      <c r="C217" s="65">
        <v>45</v>
      </c>
      <c r="D217" s="67" t="s">
        <v>910</v>
      </c>
    </row>
    <row r="218" spans="1:4">
      <c r="A218" s="47">
        <v>276</v>
      </c>
      <c r="B218" s="47" t="s">
        <v>1104</v>
      </c>
      <c r="C218" s="65">
        <v>41</v>
      </c>
      <c r="D218" s="67" t="s">
        <v>910</v>
      </c>
    </row>
    <row r="219" spans="1:4">
      <c r="A219" s="47">
        <v>277</v>
      </c>
      <c r="B219" s="47" t="s">
        <v>1105</v>
      </c>
      <c r="C219" s="65">
        <v>20</v>
      </c>
      <c r="D219" s="67" t="s">
        <v>910</v>
      </c>
    </row>
    <row r="220" spans="1:4">
      <c r="A220" s="47">
        <v>278</v>
      </c>
      <c r="B220" s="47" t="s">
        <v>1106</v>
      </c>
      <c r="C220" s="65">
        <v>17</v>
      </c>
      <c r="D220" s="67" t="s">
        <v>910</v>
      </c>
    </row>
    <row r="221" spans="1:4">
      <c r="A221" s="47">
        <v>279</v>
      </c>
      <c r="B221" s="47" t="s">
        <v>1107</v>
      </c>
      <c r="C221" s="65">
        <v>41</v>
      </c>
      <c r="D221" s="67" t="s">
        <v>910</v>
      </c>
    </row>
    <row r="222" spans="1:4">
      <c r="A222" s="47">
        <v>280</v>
      </c>
      <c r="B222" s="47" t="s">
        <v>1108</v>
      </c>
      <c r="C222" s="65">
        <v>21</v>
      </c>
      <c r="D222" s="67" t="s">
        <v>910</v>
      </c>
    </row>
    <row r="223" spans="1:4">
      <c r="A223" s="47">
        <v>281</v>
      </c>
      <c r="B223" s="47" t="s">
        <v>1109</v>
      </c>
      <c r="C223" s="65">
        <v>21</v>
      </c>
      <c r="D223" s="67" t="s">
        <v>910</v>
      </c>
    </row>
    <row r="224" spans="1:4">
      <c r="A224" s="47">
        <v>282</v>
      </c>
      <c r="B224" s="47" t="s">
        <v>1110</v>
      </c>
      <c r="C224" s="65">
        <v>14</v>
      </c>
      <c r="D224" s="67" t="s">
        <v>910</v>
      </c>
    </row>
    <row r="225" spans="1:4">
      <c r="A225" s="47">
        <v>283</v>
      </c>
      <c r="B225" s="47" t="s">
        <v>1111</v>
      </c>
      <c r="C225" s="65">
        <v>29</v>
      </c>
      <c r="D225" s="67" t="s">
        <v>910</v>
      </c>
    </row>
    <row r="226" spans="1:4">
      <c r="A226" s="47">
        <v>284</v>
      </c>
      <c r="B226" s="47" t="s">
        <v>1112</v>
      </c>
      <c r="C226" s="65">
        <v>16</v>
      </c>
      <c r="D226" s="67" t="s">
        <v>910</v>
      </c>
    </row>
    <row r="227" spans="1:4">
      <c r="A227" s="47">
        <v>285</v>
      </c>
      <c r="B227" s="47" t="s">
        <v>1113</v>
      </c>
      <c r="C227" s="65">
        <v>28</v>
      </c>
      <c r="D227" s="67" t="s">
        <v>910</v>
      </c>
    </row>
    <row r="228" spans="1:4">
      <c r="A228" s="47">
        <v>286</v>
      </c>
      <c r="B228" s="47" t="s">
        <v>1114</v>
      </c>
      <c r="C228" s="65">
        <v>10</v>
      </c>
      <c r="D228" s="67" t="s">
        <v>910</v>
      </c>
    </row>
    <row r="229" spans="1:4">
      <c r="A229" s="47">
        <v>287</v>
      </c>
      <c r="B229" s="47" t="s">
        <v>1115</v>
      </c>
      <c r="C229" s="65">
        <v>28</v>
      </c>
      <c r="D229" s="67" t="s">
        <v>910</v>
      </c>
    </row>
    <row r="230" spans="1:4">
      <c r="A230" s="47">
        <v>288</v>
      </c>
      <c r="B230" s="47" t="s">
        <v>1116</v>
      </c>
      <c r="C230" s="65">
        <v>15</v>
      </c>
      <c r="D230" s="67" t="s">
        <v>910</v>
      </c>
    </row>
    <row r="231" spans="1:4">
      <c r="A231" s="47">
        <v>289</v>
      </c>
      <c r="B231" s="47" t="s">
        <v>1117</v>
      </c>
      <c r="C231" s="65">
        <v>51</v>
      </c>
      <c r="D231" s="67" t="s">
        <v>910</v>
      </c>
    </row>
    <row r="232" spans="1:4">
      <c r="A232" s="47">
        <v>290</v>
      </c>
      <c r="B232" s="47" t="s">
        <v>1118</v>
      </c>
      <c r="C232" s="65">
        <v>39</v>
      </c>
      <c r="D232" s="67" t="s">
        <v>910</v>
      </c>
    </row>
    <row r="233" spans="1:4">
      <c r="A233" s="47">
        <v>291</v>
      </c>
      <c r="B233" s="47" t="s">
        <v>1119</v>
      </c>
      <c r="C233" s="65">
        <v>25</v>
      </c>
      <c r="D233" s="67" t="s">
        <v>910</v>
      </c>
    </row>
    <row r="234" spans="1:4">
      <c r="A234" s="47">
        <v>292</v>
      </c>
      <c r="B234" s="47" t="s">
        <v>1120</v>
      </c>
      <c r="C234" s="65">
        <v>136</v>
      </c>
      <c r="D234" s="67" t="s">
        <v>910</v>
      </c>
    </row>
    <row r="235" spans="1:4">
      <c r="A235" s="47">
        <v>293</v>
      </c>
      <c r="B235" s="47" t="s">
        <v>1121</v>
      </c>
      <c r="C235" s="65">
        <v>23</v>
      </c>
      <c r="D235" s="67" t="s">
        <v>910</v>
      </c>
    </row>
    <row r="236" spans="1:4">
      <c r="A236" s="47">
        <v>294</v>
      </c>
      <c r="B236" s="47" t="s">
        <v>1122</v>
      </c>
      <c r="C236" s="65">
        <v>28</v>
      </c>
      <c r="D236" s="67" t="s">
        <v>910</v>
      </c>
    </row>
    <row r="237" spans="1:4">
      <c r="A237" s="47">
        <v>295</v>
      </c>
      <c r="B237" s="47" t="s">
        <v>1123</v>
      </c>
      <c r="C237" s="65">
        <v>60</v>
      </c>
      <c r="D237" s="67" t="s">
        <v>910</v>
      </c>
    </row>
    <row r="238" spans="1:4">
      <c r="A238" s="47">
        <v>296</v>
      </c>
      <c r="B238" s="47" t="s">
        <v>1124</v>
      </c>
      <c r="C238" s="65">
        <v>25</v>
      </c>
      <c r="D238" s="67" t="s">
        <v>910</v>
      </c>
    </row>
    <row r="239" spans="1:4">
      <c r="A239" s="47">
        <v>297</v>
      </c>
      <c r="B239" s="47" t="s">
        <v>1125</v>
      </c>
      <c r="C239" s="65">
        <v>30</v>
      </c>
      <c r="D239" s="67" t="s">
        <v>910</v>
      </c>
    </row>
    <row r="240" spans="1:4">
      <c r="A240" s="47">
        <v>298</v>
      </c>
      <c r="B240" s="47" t="s">
        <v>1126</v>
      </c>
      <c r="C240" s="65">
        <v>12</v>
      </c>
      <c r="D240" s="67" t="s">
        <v>910</v>
      </c>
    </row>
    <row r="241" spans="1:4">
      <c r="A241" s="47">
        <v>299</v>
      </c>
      <c r="B241" s="47" t="s">
        <v>1127</v>
      </c>
      <c r="C241" s="65">
        <v>38</v>
      </c>
      <c r="D241" s="67" t="s">
        <v>910</v>
      </c>
    </row>
    <row r="242" spans="1:4">
      <c r="A242" s="47">
        <v>300</v>
      </c>
      <c r="B242" s="47" t="s">
        <v>1128</v>
      </c>
      <c r="C242" s="65">
        <v>106</v>
      </c>
      <c r="D242" s="67" t="s">
        <v>910</v>
      </c>
    </row>
    <row r="243" spans="1:4">
      <c r="A243" s="47">
        <v>301</v>
      </c>
      <c r="B243" s="47" t="s">
        <v>1129</v>
      </c>
      <c r="C243" s="65">
        <v>26</v>
      </c>
      <c r="D243" s="67" t="s">
        <v>910</v>
      </c>
    </row>
    <row r="244" spans="1:4">
      <c r="A244" s="47">
        <v>302</v>
      </c>
      <c r="B244" s="47" t="s">
        <v>1130</v>
      </c>
      <c r="C244" s="65">
        <v>15</v>
      </c>
      <c r="D244" s="67" t="s">
        <v>910</v>
      </c>
    </row>
    <row r="245" spans="1:4">
      <c r="A245" s="47">
        <v>303</v>
      </c>
      <c r="B245" s="47" t="s">
        <v>987</v>
      </c>
      <c r="C245" s="65">
        <v>53</v>
      </c>
      <c r="D245" s="67" t="s">
        <v>910</v>
      </c>
    </row>
    <row r="246" spans="1:4">
      <c r="A246" s="47">
        <v>304</v>
      </c>
      <c r="B246" s="47" t="s">
        <v>1131</v>
      </c>
      <c r="C246" s="65">
        <v>8</v>
      </c>
      <c r="D246" s="67" t="s">
        <v>910</v>
      </c>
    </row>
    <row r="247" spans="1:4">
      <c r="A247" s="47">
        <v>305</v>
      </c>
      <c r="B247" s="47" t="s">
        <v>670</v>
      </c>
      <c r="C247" s="65">
        <v>19</v>
      </c>
      <c r="D247" s="67" t="s">
        <v>910</v>
      </c>
    </row>
    <row r="248" spans="1:4">
      <c r="A248" s="47">
        <v>306</v>
      </c>
      <c r="B248" s="47" t="s">
        <v>1132</v>
      </c>
      <c r="C248" s="65">
        <v>48</v>
      </c>
      <c r="D248" s="67" t="s">
        <v>910</v>
      </c>
    </row>
    <row r="249" spans="1:4">
      <c r="A249" s="47">
        <v>307</v>
      </c>
      <c r="B249" s="47" t="s">
        <v>1133</v>
      </c>
      <c r="C249" s="65">
        <v>39</v>
      </c>
      <c r="D249" s="67" t="s">
        <v>910</v>
      </c>
    </row>
    <row r="250" spans="1:4">
      <c r="A250" s="47">
        <v>308</v>
      </c>
      <c r="B250" s="47" t="s">
        <v>1134</v>
      </c>
      <c r="C250" s="65">
        <v>51</v>
      </c>
      <c r="D250" s="67" t="s">
        <v>910</v>
      </c>
    </row>
    <row r="251" spans="1:4">
      <c r="A251" s="47">
        <v>309</v>
      </c>
      <c r="B251" s="47" t="s">
        <v>1135</v>
      </c>
      <c r="C251" s="65">
        <v>58</v>
      </c>
      <c r="D251" s="67" t="s">
        <v>910</v>
      </c>
    </row>
    <row r="252" spans="1:4">
      <c r="A252" s="47">
        <v>310</v>
      </c>
      <c r="B252" s="47" t="s">
        <v>1136</v>
      </c>
      <c r="C252" s="65">
        <v>62</v>
      </c>
      <c r="D252" s="67" t="s">
        <v>910</v>
      </c>
    </row>
    <row r="253" spans="1:4">
      <c r="A253" s="47">
        <v>311</v>
      </c>
      <c r="B253" s="47" t="s">
        <v>1137</v>
      </c>
      <c r="C253" s="65">
        <v>25</v>
      </c>
      <c r="D253" s="67" t="s">
        <v>910</v>
      </c>
    </row>
    <row r="254" spans="1:4">
      <c r="A254" s="47">
        <v>312</v>
      </c>
      <c r="B254" s="47" t="s">
        <v>1138</v>
      </c>
      <c r="C254" s="65">
        <v>18</v>
      </c>
      <c r="D254" s="67" t="s">
        <v>910</v>
      </c>
    </row>
    <row r="255" spans="1:4">
      <c r="A255" s="47">
        <v>313</v>
      </c>
      <c r="B255" s="47" t="s">
        <v>1139</v>
      </c>
      <c r="C255" s="65">
        <v>7</v>
      </c>
      <c r="D255" s="67" t="s">
        <v>910</v>
      </c>
    </row>
    <row r="256" spans="1:4">
      <c r="A256" s="47">
        <v>314</v>
      </c>
      <c r="B256" s="47" t="s">
        <v>1140</v>
      </c>
      <c r="C256" s="65">
        <v>20</v>
      </c>
      <c r="D256" s="67" t="s">
        <v>910</v>
      </c>
    </row>
    <row r="257" spans="1:4">
      <c r="A257" s="47">
        <v>315</v>
      </c>
      <c r="B257" s="47" t="s">
        <v>1141</v>
      </c>
      <c r="C257" s="65">
        <v>7</v>
      </c>
      <c r="D257" s="67" t="s">
        <v>910</v>
      </c>
    </row>
    <row r="258" spans="1:4">
      <c r="A258" s="47">
        <v>316</v>
      </c>
      <c r="B258" s="47" t="s">
        <v>1142</v>
      </c>
      <c r="C258" s="65">
        <v>9</v>
      </c>
      <c r="D258" s="67" t="s">
        <v>910</v>
      </c>
    </row>
    <row r="259" spans="1:4">
      <c r="A259" s="47">
        <v>317</v>
      </c>
      <c r="B259" s="47" t="s">
        <v>1143</v>
      </c>
      <c r="C259" s="65">
        <v>27</v>
      </c>
      <c r="D259" s="67" t="s">
        <v>910</v>
      </c>
    </row>
    <row r="260" spans="1:4">
      <c r="A260" s="47">
        <v>318</v>
      </c>
      <c r="B260" s="47" t="s">
        <v>1144</v>
      </c>
      <c r="C260" s="65">
        <v>17</v>
      </c>
      <c r="D260" s="67" t="s">
        <v>910</v>
      </c>
    </row>
    <row r="261" spans="1:4">
      <c r="A261" s="47">
        <v>319</v>
      </c>
      <c r="B261" s="47" t="s">
        <v>1145</v>
      </c>
      <c r="C261" s="65">
        <v>16</v>
      </c>
      <c r="D261" s="67" t="s">
        <v>910</v>
      </c>
    </row>
    <row r="262" spans="1:4">
      <c r="A262" s="47">
        <v>320</v>
      </c>
      <c r="B262" s="47" t="s">
        <v>1146</v>
      </c>
      <c r="C262" s="65">
        <v>7</v>
      </c>
      <c r="D262" s="67" t="s">
        <v>910</v>
      </c>
    </row>
    <row r="263" spans="1:4">
      <c r="A263" s="47">
        <v>321</v>
      </c>
      <c r="B263" s="47" t="s">
        <v>1147</v>
      </c>
      <c r="C263" s="65">
        <v>9</v>
      </c>
      <c r="D263" s="67" t="s">
        <v>910</v>
      </c>
    </row>
    <row r="264" spans="1:4">
      <c r="A264" s="47">
        <v>322</v>
      </c>
      <c r="B264" s="47" t="s">
        <v>1148</v>
      </c>
      <c r="C264" s="65">
        <v>26</v>
      </c>
      <c r="D264" s="67" t="s">
        <v>910</v>
      </c>
    </row>
    <row r="265" spans="1:4">
      <c r="A265" s="47">
        <v>323</v>
      </c>
      <c r="B265" s="47" t="s">
        <v>1149</v>
      </c>
      <c r="C265" s="65">
        <v>39</v>
      </c>
      <c r="D265" s="67" t="s">
        <v>910</v>
      </c>
    </row>
    <row r="266" spans="1:4">
      <c r="A266" s="47">
        <v>324</v>
      </c>
      <c r="B266" s="47" t="s">
        <v>1150</v>
      </c>
      <c r="C266" s="65">
        <v>15</v>
      </c>
      <c r="D266" s="67" t="s">
        <v>910</v>
      </c>
    </row>
    <row r="267" spans="1:4">
      <c r="A267" s="47">
        <v>325</v>
      </c>
      <c r="B267" s="47" t="s">
        <v>1151</v>
      </c>
      <c r="C267" s="65">
        <v>14</v>
      </c>
      <c r="D267" s="67" t="s">
        <v>910</v>
      </c>
    </row>
    <row r="268" spans="1:4">
      <c r="A268" s="47">
        <v>326</v>
      </c>
      <c r="B268" s="47" t="s">
        <v>687</v>
      </c>
      <c r="C268" s="65">
        <v>0</v>
      </c>
      <c r="D268" s="67"/>
    </row>
    <row r="269" spans="1:4">
      <c r="A269" s="47">
        <v>327</v>
      </c>
      <c r="B269" s="47" t="s">
        <v>1152</v>
      </c>
      <c r="C269" s="65">
        <v>24</v>
      </c>
      <c r="D269" s="67" t="s">
        <v>910</v>
      </c>
    </row>
    <row r="270" spans="1:4">
      <c r="A270" s="47">
        <v>328</v>
      </c>
      <c r="B270" s="47" t="s">
        <v>1153</v>
      </c>
      <c r="C270" s="65">
        <v>14</v>
      </c>
      <c r="D270" s="67" t="s">
        <v>910</v>
      </c>
    </row>
    <row r="271" spans="1:4">
      <c r="A271" s="47">
        <v>329</v>
      </c>
      <c r="B271" s="47" t="s">
        <v>1154</v>
      </c>
      <c r="C271" s="65">
        <v>19</v>
      </c>
      <c r="D271" s="67" t="s">
        <v>910</v>
      </c>
    </row>
    <row r="272" spans="1:4">
      <c r="A272" s="47">
        <v>330</v>
      </c>
      <c r="B272" s="47" t="s">
        <v>1155</v>
      </c>
      <c r="C272" s="65">
        <v>13</v>
      </c>
      <c r="D272" s="67" t="s">
        <v>910</v>
      </c>
    </row>
    <row r="273" spans="1:4">
      <c r="A273" s="47">
        <v>331</v>
      </c>
      <c r="B273" s="47" t="s">
        <v>1156</v>
      </c>
      <c r="C273" s="65">
        <v>40</v>
      </c>
      <c r="D273" s="67" t="s">
        <v>910</v>
      </c>
    </row>
    <row r="274" spans="1:4">
      <c r="A274" s="47">
        <v>332</v>
      </c>
      <c r="B274" s="47" t="s">
        <v>1157</v>
      </c>
      <c r="C274" s="65">
        <v>24</v>
      </c>
      <c r="D274" s="67" t="s">
        <v>910</v>
      </c>
    </row>
    <row r="275" spans="1:4">
      <c r="A275" s="47">
        <v>333</v>
      </c>
      <c r="B275" s="47" t="s">
        <v>1158</v>
      </c>
      <c r="C275" s="65">
        <v>16</v>
      </c>
      <c r="D275" s="67" t="s">
        <v>910</v>
      </c>
    </row>
    <row r="276" spans="1:4">
      <c r="A276" s="47">
        <v>334</v>
      </c>
      <c r="B276" s="47" t="s">
        <v>1159</v>
      </c>
      <c r="C276" s="65">
        <v>26</v>
      </c>
      <c r="D276" s="67" t="s">
        <v>910</v>
      </c>
    </row>
    <row r="277" spans="1:4">
      <c r="A277" s="47">
        <v>335</v>
      </c>
      <c r="B277" s="47" t="s">
        <v>1160</v>
      </c>
      <c r="C277" s="65">
        <v>16</v>
      </c>
      <c r="D277" s="67" t="s">
        <v>910</v>
      </c>
    </row>
    <row r="278" spans="1:4">
      <c r="A278" s="47">
        <v>336</v>
      </c>
      <c r="B278" s="47" t="s">
        <v>1161</v>
      </c>
      <c r="C278" s="65">
        <v>15</v>
      </c>
      <c r="D278" s="67" t="s">
        <v>910</v>
      </c>
    </row>
    <row r="279" spans="1:4">
      <c r="A279" s="47">
        <v>337</v>
      </c>
      <c r="B279" s="47" t="s">
        <v>1162</v>
      </c>
      <c r="C279" s="65">
        <v>14</v>
      </c>
      <c r="D279" s="67" t="s">
        <v>910</v>
      </c>
    </row>
    <row r="280" spans="1:4">
      <c r="A280" s="47">
        <v>338</v>
      </c>
      <c r="B280" s="47" t="s">
        <v>1163</v>
      </c>
      <c r="C280" s="65">
        <v>17</v>
      </c>
      <c r="D280" s="67" t="s">
        <v>910</v>
      </c>
    </row>
    <row r="281" spans="1:4">
      <c r="A281" s="47">
        <v>339</v>
      </c>
      <c r="B281" s="47" t="s">
        <v>1164</v>
      </c>
      <c r="C281" s="65">
        <v>6</v>
      </c>
      <c r="D281" s="67" t="s">
        <v>910</v>
      </c>
    </row>
    <row r="282" spans="1:4">
      <c r="A282" s="47">
        <v>340</v>
      </c>
      <c r="B282" s="47" t="s">
        <v>680</v>
      </c>
      <c r="C282" s="65">
        <v>57</v>
      </c>
      <c r="D282" s="67" t="s">
        <v>910</v>
      </c>
    </row>
    <row r="283" spans="1:4">
      <c r="A283" s="47">
        <v>341</v>
      </c>
      <c r="B283" s="47" t="s">
        <v>1165</v>
      </c>
      <c r="C283" s="65">
        <v>16</v>
      </c>
      <c r="D283" s="67" t="s">
        <v>910</v>
      </c>
    </row>
    <row r="284" spans="1:4">
      <c r="A284" s="47">
        <v>342</v>
      </c>
      <c r="B284" s="47" t="s">
        <v>1166</v>
      </c>
      <c r="C284" s="65">
        <v>37</v>
      </c>
      <c r="D284" s="67" t="s">
        <v>910</v>
      </c>
    </row>
    <row r="285" spans="1:4">
      <c r="A285" s="47">
        <v>346</v>
      </c>
      <c r="B285" s="47" t="s">
        <v>1167</v>
      </c>
      <c r="C285" s="65">
        <v>32</v>
      </c>
      <c r="D285" s="67" t="s">
        <v>910</v>
      </c>
    </row>
    <row r="286" spans="1:4">
      <c r="A286" s="47">
        <v>347</v>
      </c>
      <c r="B286" s="47" t="s">
        <v>1168</v>
      </c>
      <c r="C286" s="65">
        <v>36</v>
      </c>
      <c r="D286" s="67" t="s">
        <v>910</v>
      </c>
    </row>
    <row r="287" spans="1:4">
      <c r="A287" s="47">
        <v>348</v>
      </c>
      <c r="B287" s="47" t="s">
        <v>1169</v>
      </c>
      <c r="C287" s="65">
        <v>57</v>
      </c>
      <c r="D287" s="67" t="s">
        <v>910</v>
      </c>
    </row>
    <row r="288" spans="1:4">
      <c r="A288" s="49">
        <v>349</v>
      </c>
      <c r="B288" s="49" t="s">
        <v>80</v>
      </c>
      <c r="C288" s="66">
        <v>46</v>
      </c>
      <c r="D288" s="49" t="s">
        <v>91</v>
      </c>
    </row>
    <row r="289" spans="1:4">
      <c r="A289" s="47">
        <v>350</v>
      </c>
      <c r="B289" s="47" t="s">
        <v>912</v>
      </c>
      <c r="C289" s="65">
        <v>114</v>
      </c>
      <c r="D289" s="47"/>
    </row>
    <row r="290" spans="1:4">
      <c r="A290" s="47">
        <v>351</v>
      </c>
      <c r="B290" s="47" t="s">
        <v>27</v>
      </c>
      <c r="C290" s="65">
        <v>29</v>
      </c>
      <c r="D290" s="47"/>
    </row>
    <row r="291" spans="1:4">
      <c r="A291" s="47">
        <v>352</v>
      </c>
      <c r="B291" s="47" t="s">
        <v>1170</v>
      </c>
      <c r="C291" s="65">
        <v>64</v>
      </c>
      <c r="D291" s="47"/>
    </row>
    <row r="292" spans="1:4">
      <c r="A292" s="47">
        <v>353</v>
      </c>
      <c r="B292" s="47" t="s">
        <v>1171</v>
      </c>
      <c r="C292" s="65">
        <v>65</v>
      </c>
      <c r="D292" s="47"/>
    </row>
    <row r="293" spans="1:4">
      <c r="A293" s="47">
        <v>354</v>
      </c>
      <c r="B293" s="47" t="s">
        <v>1172</v>
      </c>
      <c r="C293" s="65">
        <v>67</v>
      </c>
      <c r="D293" s="47"/>
    </row>
    <row r="294" spans="1:4">
      <c r="A294" s="47">
        <v>355</v>
      </c>
      <c r="B294" s="47" t="s">
        <v>1173</v>
      </c>
      <c r="C294" s="65">
        <v>24</v>
      </c>
      <c r="D294" s="47"/>
    </row>
    <row r="295" spans="1:4">
      <c r="A295" s="47">
        <v>356</v>
      </c>
      <c r="B295" s="47" t="s">
        <v>1174</v>
      </c>
      <c r="C295" s="65">
        <v>6</v>
      </c>
      <c r="D295" s="47"/>
    </row>
    <row r="296" spans="1:4">
      <c r="A296" s="47">
        <v>357</v>
      </c>
      <c r="B296" s="47" t="s">
        <v>17</v>
      </c>
      <c r="C296" s="65">
        <v>17</v>
      </c>
      <c r="D296" s="47"/>
    </row>
    <row r="297" spans="1:4">
      <c r="A297" s="47">
        <v>358</v>
      </c>
      <c r="B297" s="47" t="s">
        <v>1175</v>
      </c>
      <c r="C297" s="65">
        <v>7</v>
      </c>
      <c r="D297" s="47"/>
    </row>
    <row r="298" spans="1:4">
      <c r="A298" s="47">
        <v>359</v>
      </c>
      <c r="B298" s="47" t="s">
        <v>1176</v>
      </c>
      <c r="C298" s="65">
        <v>14</v>
      </c>
      <c r="D298" s="47"/>
    </row>
    <row r="299" spans="1:4">
      <c r="A299" s="47">
        <v>360</v>
      </c>
      <c r="B299" s="47" t="s">
        <v>1177</v>
      </c>
      <c r="C299" s="65">
        <v>12</v>
      </c>
      <c r="D299" s="47"/>
    </row>
    <row r="300" spans="1:4">
      <c r="A300" s="47">
        <v>361</v>
      </c>
      <c r="B300" s="47" t="s">
        <v>618</v>
      </c>
      <c r="C300" s="65">
        <v>16</v>
      </c>
      <c r="D300" s="47"/>
    </row>
    <row r="301" spans="1:4">
      <c r="A301" s="47">
        <v>362</v>
      </c>
      <c r="B301" s="47" t="s">
        <v>1178</v>
      </c>
      <c r="C301" s="65">
        <v>29</v>
      </c>
      <c r="D301" s="47"/>
    </row>
    <row r="302" spans="1:4">
      <c r="A302" s="47">
        <v>363</v>
      </c>
      <c r="B302" s="47" t="s">
        <v>1117</v>
      </c>
      <c r="C302" s="65">
        <v>76</v>
      </c>
      <c r="D302" s="47"/>
    </row>
    <row r="303" spans="1:4">
      <c r="A303" s="47">
        <v>364</v>
      </c>
      <c r="B303" s="47" t="s">
        <v>1179</v>
      </c>
      <c r="C303" s="65">
        <v>15</v>
      </c>
      <c r="D303" s="47"/>
    </row>
    <row r="304" spans="1:4">
      <c r="A304" s="47">
        <v>365</v>
      </c>
      <c r="B304" s="47" t="s">
        <v>496</v>
      </c>
      <c r="C304" s="65">
        <v>10</v>
      </c>
      <c r="D304" s="47"/>
    </row>
    <row r="305" spans="1:4">
      <c r="A305" s="47">
        <v>366</v>
      </c>
      <c r="B305" s="47" t="s">
        <v>1180</v>
      </c>
      <c r="C305" s="65">
        <v>13</v>
      </c>
      <c r="D305" s="47"/>
    </row>
    <row r="306" spans="1:4">
      <c r="A306" s="47">
        <v>367</v>
      </c>
      <c r="B306" s="47" t="s">
        <v>1181</v>
      </c>
      <c r="C306" s="65">
        <v>25</v>
      </c>
      <c r="D306" s="47"/>
    </row>
    <row r="307" spans="1:4">
      <c r="A307" s="47">
        <v>368</v>
      </c>
      <c r="B307" s="47" t="s">
        <v>1182</v>
      </c>
      <c r="C307" s="65">
        <v>41</v>
      </c>
      <c r="D307" s="47"/>
    </row>
    <row r="308" spans="1:4">
      <c r="A308" s="47">
        <v>369</v>
      </c>
      <c r="B308" s="47" t="s">
        <v>638</v>
      </c>
      <c r="C308" s="65">
        <v>23</v>
      </c>
      <c r="D308" s="47"/>
    </row>
    <row r="309" spans="1:4">
      <c r="A309" s="47">
        <v>370</v>
      </c>
      <c r="B309" s="47" t="s">
        <v>1183</v>
      </c>
      <c r="C309" s="65">
        <v>39</v>
      </c>
      <c r="D309" s="47"/>
    </row>
    <row r="310" spans="1:4">
      <c r="A310" s="47">
        <v>371</v>
      </c>
      <c r="B310" s="47" t="s">
        <v>739</v>
      </c>
      <c r="C310" s="65">
        <v>19</v>
      </c>
      <c r="D310" s="47"/>
    </row>
    <row r="311" spans="1:4">
      <c r="A311" s="47">
        <v>372</v>
      </c>
      <c r="B311" s="47" t="s">
        <v>1184</v>
      </c>
      <c r="C311" s="65">
        <v>15</v>
      </c>
      <c r="D311" s="47"/>
    </row>
    <row r="312" spans="1:4">
      <c r="A312" s="47">
        <v>373</v>
      </c>
      <c r="B312" s="47" t="s">
        <v>1179</v>
      </c>
      <c r="C312" s="65">
        <v>16</v>
      </c>
      <c r="D312" s="47"/>
    </row>
    <row r="313" spans="1:4">
      <c r="A313" s="47">
        <v>374</v>
      </c>
      <c r="B313" s="47" t="s">
        <v>729</v>
      </c>
      <c r="C313" s="65">
        <v>3</v>
      </c>
      <c r="D313" s="47"/>
    </row>
    <row r="314" spans="1:4">
      <c r="A314" s="47">
        <v>375</v>
      </c>
      <c r="B314" s="47" t="s">
        <v>1185</v>
      </c>
      <c r="C314" s="65">
        <v>11</v>
      </c>
      <c r="D314" s="47"/>
    </row>
    <row r="315" spans="1:4">
      <c r="A315" s="47">
        <v>376</v>
      </c>
      <c r="B315" s="47" t="s">
        <v>511</v>
      </c>
      <c r="C315" s="65">
        <v>25</v>
      </c>
      <c r="D315" s="47"/>
    </row>
    <row r="316" spans="1:4">
      <c r="A316" s="47">
        <v>377</v>
      </c>
      <c r="B316" s="47" t="s">
        <v>484</v>
      </c>
      <c r="C316" s="65">
        <v>11</v>
      </c>
      <c r="D316" s="47"/>
    </row>
    <row r="317" spans="1:4">
      <c r="A317" s="47">
        <v>378</v>
      </c>
      <c r="B317" s="47" t="s">
        <v>12</v>
      </c>
      <c r="C317" s="65">
        <v>34</v>
      </c>
      <c r="D317" s="47"/>
    </row>
    <row r="318" spans="1:4">
      <c r="A318" s="47">
        <v>379</v>
      </c>
      <c r="B318" s="47" t="s">
        <v>1186</v>
      </c>
      <c r="C318" s="65">
        <v>93</v>
      </c>
      <c r="D318" s="47"/>
    </row>
    <row r="319" spans="1:4">
      <c r="A319" s="47">
        <v>380</v>
      </c>
      <c r="B319" s="47" t="s">
        <v>920</v>
      </c>
      <c r="C319" s="65">
        <v>116</v>
      </c>
      <c r="D319" s="47"/>
    </row>
    <row r="320" spans="1:4">
      <c r="A320" s="47">
        <v>381</v>
      </c>
      <c r="B320" s="47" t="s">
        <v>160</v>
      </c>
      <c r="C320" s="65">
        <v>40</v>
      </c>
      <c r="D320" s="47"/>
    </row>
    <row r="321" spans="1:4">
      <c r="A321" s="47">
        <v>382</v>
      </c>
      <c r="B321" s="47" t="s">
        <v>76</v>
      </c>
      <c r="C321" s="65">
        <v>30</v>
      </c>
      <c r="D321" s="47"/>
    </row>
    <row r="322" spans="1:4">
      <c r="A322" s="47">
        <v>383</v>
      </c>
      <c r="B322" s="47" t="s">
        <v>43</v>
      </c>
      <c r="C322" s="65">
        <v>28</v>
      </c>
      <c r="D322" s="47"/>
    </row>
    <row r="323" spans="1:4">
      <c r="A323" s="47">
        <v>385</v>
      </c>
      <c r="B323" s="47" t="s">
        <v>920</v>
      </c>
      <c r="C323" s="65">
        <v>92</v>
      </c>
      <c r="D323" s="47"/>
    </row>
    <row r="324" spans="1:4">
      <c r="A324" s="47">
        <v>386</v>
      </c>
      <c r="B324" s="47" t="s">
        <v>1187</v>
      </c>
      <c r="C324" s="65">
        <v>78</v>
      </c>
      <c r="D324" s="47"/>
    </row>
    <row r="325" spans="1:4">
      <c r="A325" s="47">
        <v>387</v>
      </c>
      <c r="B325" s="47" t="s">
        <v>1188</v>
      </c>
      <c r="C325" s="65">
        <v>47</v>
      </c>
      <c r="D325" s="47"/>
    </row>
    <row r="326" spans="1:4">
      <c r="A326" s="47">
        <v>388</v>
      </c>
      <c r="B326" s="47" t="s">
        <v>1189</v>
      </c>
      <c r="C326" s="65">
        <v>73</v>
      </c>
      <c r="D326" s="47"/>
    </row>
    <row r="327" spans="1:4">
      <c r="A327" s="47">
        <v>389</v>
      </c>
      <c r="B327" s="47" t="s">
        <v>742</v>
      </c>
      <c r="C327" s="65">
        <v>17</v>
      </c>
      <c r="D327" s="47"/>
    </row>
    <row r="328" spans="1:4">
      <c r="A328" s="47">
        <v>390</v>
      </c>
      <c r="B328" s="47" t="s">
        <v>744</v>
      </c>
      <c r="C328" s="65">
        <v>21</v>
      </c>
      <c r="D328" s="47"/>
    </row>
    <row r="329" spans="1:4">
      <c r="A329" s="47">
        <v>391</v>
      </c>
      <c r="B329" s="47" t="s">
        <v>743</v>
      </c>
      <c r="C329" s="65">
        <v>12</v>
      </c>
      <c r="D329" s="47"/>
    </row>
    <row r="330" spans="1:4">
      <c r="A330" s="47">
        <v>392</v>
      </c>
      <c r="B330" s="47" t="s">
        <v>264</v>
      </c>
      <c r="C330" s="65">
        <v>55</v>
      </c>
      <c r="D330" s="47"/>
    </row>
    <row r="331" spans="1:4">
      <c r="A331" s="47">
        <v>393</v>
      </c>
      <c r="B331" s="47" t="s">
        <v>747</v>
      </c>
      <c r="C331" s="65">
        <v>22</v>
      </c>
      <c r="D331" s="47"/>
    </row>
    <row r="332" spans="1:4">
      <c r="A332" s="47">
        <v>394</v>
      </c>
      <c r="B332" s="47" t="s">
        <v>745</v>
      </c>
      <c r="C332" s="65">
        <v>15</v>
      </c>
      <c r="D332" s="47"/>
    </row>
    <row r="333" spans="1:4">
      <c r="A333" s="47">
        <v>395</v>
      </c>
      <c r="B333" s="47" t="s">
        <v>746</v>
      </c>
      <c r="C333" s="65">
        <v>33</v>
      </c>
      <c r="D333" s="47"/>
    </row>
    <row r="334" spans="1:4">
      <c r="A334" s="47">
        <v>396</v>
      </c>
      <c r="B334" s="47" t="s">
        <v>1190</v>
      </c>
      <c r="C334" s="65">
        <v>106</v>
      </c>
      <c r="D334" s="47"/>
    </row>
    <row r="335" spans="1:4">
      <c r="A335" s="47">
        <v>397</v>
      </c>
      <c r="B335" s="47" t="s">
        <v>1191</v>
      </c>
      <c r="C335" s="65">
        <v>314</v>
      </c>
      <c r="D335" s="47"/>
    </row>
    <row r="336" spans="1:4">
      <c r="A336" s="47">
        <v>398</v>
      </c>
      <c r="B336" s="47" t="s">
        <v>736</v>
      </c>
      <c r="C336" s="65">
        <v>60</v>
      </c>
      <c r="D336" s="47"/>
    </row>
    <row r="337" spans="1:4">
      <c r="A337" s="47">
        <v>399</v>
      </c>
      <c r="B337" s="47" t="s">
        <v>736</v>
      </c>
      <c r="C337" s="65">
        <v>66</v>
      </c>
      <c r="D337" s="47"/>
    </row>
    <row r="338" spans="1:4">
      <c r="A338" s="47">
        <v>400</v>
      </c>
      <c r="B338" s="47" t="s">
        <v>736</v>
      </c>
      <c r="C338" s="65">
        <v>77</v>
      </c>
      <c r="D338" s="47"/>
    </row>
    <row r="339" spans="1:4">
      <c r="A339" s="47">
        <v>401</v>
      </c>
      <c r="B339" s="47" t="s">
        <v>736</v>
      </c>
      <c r="C339" s="65">
        <v>78</v>
      </c>
      <c r="D339" s="47"/>
    </row>
    <row r="340" spans="1:4">
      <c r="A340" s="47">
        <v>402</v>
      </c>
      <c r="B340" s="47" t="s">
        <v>736</v>
      </c>
      <c r="C340" s="65">
        <v>112</v>
      </c>
      <c r="D340" s="47"/>
    </row>
    <row r="341" spans="1:4">
      <c r="A341" s="47">
        <v>403</v>
      </c>
      <c r="B341" s="47" t="s">
        <v>699</v>
      </c>
      <c r="C341" s="65">
        <v>24</v>
      </c>
      <c r="D341" s="47"/>
    </row>
    <row r="342" spans="1:4">
      <c r="A342" s="47">
        <v>404</v>
      </c>
      <c r="B342" s="47" t="s">
        <v>762</v>
      </c>
      <c r="C342" s="65">
        <v>15</v>
      </c>
      <c r="D342" s="47"/>
    </row>
    <row r="343" spans="1:4">
      <c r="A343" s="47">
        <v>405</v>
      </c>
      <c r="B343" s="47" t="s">
        <v>754</v>
      </c>
      <c r="C343" s="65">
        <v>17</v>
      </c>
      <c r="D343" s="47"/>
    </row>
    <row r="344" spans="1:4">
      <c r="A344" s="47">
        <v>406</v>
      </c>
      <c r="B344" s="47" t="s">
        <v>693</v>
      </c>
      <c r="C344" s="65">
        <v>20</v>
      </c>
      <c r="D344" s="47"/>
    </row>
    <row r="345" spans="1:4">
      <c r="A345" s="47">
        <v>407</v>
      </c>
      <c r="B345" s="47" t="s">
        <v>763</v>
      </c>
      <c r="C345" s="65">
        <v>10</v>
      </c>
      <c r="D345" s="47"/>
    </row>
    <row r="346" spans="1:4">
      <c r="A346" s="47">
        <v>408</v>
      </c>
      <c r="B346" s="47" t="s">
        <v>771</v>
      </c>
      <c r="C346" s="65">
        <v>11</v>
      </c>
      <c r="D346" s="47"/>
    </row>
    <row r="347" spans="1:4">
      <c r="A347" s="47">
        <v>409</v>
      </c>
      <c r="B347" s="47" t="s">
        <v>769</v>
      </c>
      <c r="C347" s="65">
        <v>12</v>
      </c>
      <c r="D347" s="47"/>
    </row>
    <row r="348" spans="1:4">
      <c r="A348" s="47">
        <v>410</v>
      </c>
      <c r="B348" s="47" t="s">
        <v>770</v>
      </c>
      <c r="C348" s="65">
        <v>8</v>
      </c>
      <c r="D348" s="47"/>
    </row>
    <row r="349" spans="1:4">
      <c r="A349" s="47">
        <v>411</v>
      </c>
      <c r="B349" s="47" t="s">
        <v>773</v>
      </c>
      <c r="C349" s="65">
        <v>18</v>
      </c>
      <c r="D349" s="47"/>
    </row>
    <row r="350" spans="1:4">
      <c r="A350" s="47">
        <v>412</v>
      </c>
      <c r="B350" s="47" t="s">
        <v>777</v>
      </c>
      <c r="C350" s="65">
        <v>10</v>
      </c>
      <c r="D350" s="47"/>
    </row>
    <row r="351" spans="1:4">
      <c r="A351" s="47">
        <v>413</v>
      </c>
      <c r="B351" s="47" t="s">
        <v>699</v>
      </c>
      <c r="C351" s="65">
        <v>6</v>
      </c>
      <c r="D351" s="47"/>
    </row>
    <row r="352" spans="1:4">
      <c r="A352" s="47">
        <v>414</v>
      </c>
      <c r="B352" s="47" t="s">
        <v>772</v>
      </c>
      <c r="C352" s="65">
        <v>35</v>
      </c>
      <c r="D352" s="47"/>
    </row>
    <row r="353" spans="1:4">
      <c r="A353" s="47">
        <v>415</v>
      </c>
      <c r="B353" s="47" t="s">
        <v>698</v>
      </c>
      <c r="C353" s="65">
        <v>17</v>
      </c>
      <c r="D353" s="47"/>
    </row>
    <row r="354" spans="1:4">
      <c r="A354" s="47">
        <v>416</v>
      </c>
      <c r="B354" s="47" t="s">
        <v>768</v>
      </c>
      <c r="C354" s="65">
        <v>9</v>
      </c>
      <c r="D354" s="47"/>
    </row>
    <row r="355" spans="1:4">
      <c r="A355" s="47">
        <v>417</v>
      </c>
      <c r="B355" s="47" t="s">
        <v>1192</v>
      </c>
      <c r="C355" s="65">
        <v>10</v>
      </c>
      <c r="D355" s="47"/>
    </row>
    <row r="356" spans="1:4">
      <c r="A356" s="47">
        <v>418</v>
      </c>
      <c r="B356" s="47" t="s">
        <v>767</v>
      </c>
      <c r="C356" s="65">
        <v>16</v>
      </c>
      <c r="D356" s="47"/>
    </row>
    <row r="357" spans="1:4">
      <c r="A357" s="47">
        <v>419</v>
      </c>
      <c r="B357" s="47" t="s">
        <v>779</v>
      </c>
      <c r="C357" s="65">
        <v>7</v>
      </c>
      <c r="D357" s="47"/>
    </row>
    <row r="358" spans="1:4">
      <c r="A358" s="47">
        <v>420</v>
      </c>
      <c r="B358" s="47" t="s">
        <v>699</v>
      </c>
      <c r="C358" s="65">
        <v>9</v>
      </c>
      <c r="D358" s="47"/>
    </row>
    <row r="359" spans="1:4">
      <c r="A359" s="47">
        <v>421</v>
      </c>
      <c r="B359" s="47" t="s">
        <v>778</v>
      </c>
      <c r="C359" s="65">
        <v>19</v>
      </c>
      <c r="D359" s="47"/>
    </row>
    <row r="360" spans="1:4">
      <c r="A360" s="47">
        <v>422</v>
      </c>
      <c r="B360" s="47" t="s">
        <v>257</v>
      </c>
      <c r="C360" s="65">
        <v>45</v>
      </c>
      <c r="D360" s="47"/>
    </row>
    <row r="361" spans="1:4">
      <c r="A361" s="47">
        <v>423</v>
      </c>
      <c r="B361" s="47" t="s">
        <v>764</v>
      </c>
      <c r="C361" s="65">
        <v>8</v>
      </c>
      <c r="D361" s="47"/>
    </row>
    <row r="362" spans="1:4">
      <c r="A362" s="47">
        <v>424</v>
      </c>
      <c r="B362" s="47" t="s">
        <v>763</v>
      </c>
      <c r="C362" s="65">
        <v>17</v>
      </c>
      <c r="D362" s="47"/>
    </row>
    <row r="363" spans="1:4">
      <c r="A363" s="47">
        <v>425</v>
      </c>
      <c r="B363" s="47" t="s">
        <v>774</v>
      </c>
      <c r="C363" s="65">
        <v>18</v>
      </c>
      <c r="D363" s="47"/>
    </row>
    <row r="364" spans="1:4">
      <c r="A364" s="47">
        <v>426</v>
      </c>
      <c r="B364" s="47" t="s">
        <v>768</v>
      </c>
      <c r="C364" s="65">
        <v>20</v>
      </c>
      <c r="D364" s="47"/>
    </row>
    <row r="365" spans="1:4">
      <c r="A365" s="47">
        <v>427</v>
      </c>
      <c r="B365" s="47" t="s">
        <v>775</v>
      </c>
      <c r="C365" s="65">
        <v>11</v>
      </c>
      <c r="D365" s="47"/>
    </row>
    <row r="366" spans="1:4">
      <c r="A366" s="47">
        <v>428</v>
      </c>
      <c r="B366" s="47" t="s">
        <v>769</v>
      </c>
      <c r="C366" s="65">
        <v>17</v>
      </c>
      <c r="D366" s="47"/>
    </row>
    <row r="367" spans="1:4">
      <c r="A367" s="47">
        <v>429</v>
      </c>
      <c r="B367" s="47" t="s">
        <v>762</v>
      </c>
      <c r="C367" s="65">
        <v>17</v>
      </c>
      <c r="D367" s="47"/>
    </row>
    <row r="368" spans="1:4">
      <c r="A368" s="47">
        <v>430</v>
      </c>
      <c r="B368" s="47" t="s">
        <v>698</v>
      </c>
      <c r="C368" s="65">
        <v>13</v>
      </c>
      <c r="D368" s="47"/>
    </row>
    <row r="369" spans="1:4">
      <c r="A369" s="47">
        <v>431</v>
      </c>
      <c r="B369" s="47" t="s">
        <v>774</v>
      </c>
      <c r="C369" s="65">
        <v>21</v>
      </c>
      <c r="D369" s="47"/>
    </row>
    <row r="370" spans="1:4">
      <c r="A370" s="47">
        <v>432</v>
      </c>
      <c r="B370" s="47" t="s">
        <v>771</v>
      </c>
      <c r="C370" s="65">
        <v>10</v>
      </c>
      <c r="D370" s="47"/>
    </row>
    <row r="371" spans="1:4">
      <c r="A371" s="47">
        <v>433</v>
      </c>
      <c r="B371" s="47" t="s">
        <v>694</v>
      </c>
      <c r="C371" s="65">
        <v>15</v>
      </c>
      <c r="D371" s="47"/>
    </row>
    <row r="372" spans="1:4">
      <c r="A372" s="47">
        <v>434</v>
      </c>
      <c r="B372" s="47" t="s">
        <v>754</v>
      </c>
      <c r="C372" s="65">
        <v>12</v>
      </c>
      <c r="D372" s="47"/>
    </row>
    <row r="373" spans="1:4">
      <c r="A373" s="47">
        <v>435</v>
      </c>
      <c r="B373" s="47" t="s">
        <v>767</v>
      </c>
      <c r="C373" s="65">
        <v>21</v>
      </c>
      <c r="D373" s="47"/>
    </row>
    <row r="374" spans="1:4">
      <c r="A374" s="47">
        <v>436</v>
      </c>
      <c r="B374" s="47" t="s">
        <v>780</v>
      </c>
      <c r="C374" s="65">
        <v>14</v>
      </c>
      <c r="D374" s="47"/>
    </row>
    <row r="375" spans="1:4">
      <c r="A375" s="47">
        <v>437</v>
      </c>
      <c r="B375" s="47" t="s">
        <v>693</v>
      </c>
      <c r="C375" s="65">
        <v>19</v>
      </c>
      <c r="D375" s="47"/>
    </row>
    <row r="376" spans="1:4">
      <c r="A376" s="47">
        <v>438</v>
      </c>
      <c r="B376" s="47" t="s">
        <v>766</v>
      </c>
      <c r="C376" s="65">
        <v>21</v>
      </c>
      <c r="D376" s="47"/>
    </row>
    <row r="377" spans="1:4">
      <c r="A377" s="47">
        <v>439</v>
      </c>
      <c r="B377" s="47" t="s">
        <v>775</v>
      </c>
      <c r="C377" s="65">
        <v>18</v>
      </c>
      <c r="D377" s="47"/>
    </row>
    <row r="378" spans="1:4">
      <c r="A378" s="47">
        <v>440</v>
      </c>
      <c r="B378" s="47" t="s">
        <v>694</v>
      </c>
      <c r="C378" s="65">
        <v>18</v>
      </c>
      <c r="D378" s="47"/>
    </row>
    <row r="379" spans="1:4">
      <c r="A379" s="47">
        <v>441</v>
      </c>
      <c r="B379" s="47" t="s">
        <v>773</v>
      </c>
      <c r="C379" s="65">
        <v>22</v>
      </c>
      <c r="D379" s="47"/>
    </row>
    <row r="380" spans="1:4">
      <c r="A380" s="47">
        <v>442</v>
      </c>
      <c r="B380" s="47" t="s">
        <v>763</v>
      </c>
      <c r="C380" s="65">
        <v>12</v>
      </c>
      <c r="D380" s="47"/>
    </row>
    <row r="381" spans="1:4">
      <c r="A381" s="47">
        <v>443</v>
      </c>
      <c r="B381" s="47" t="s">
        <v>257</v>
      </c>
      <c r="C381" s="65">
        <v>57</v>
      </c>
      <c r="D381" s="47"/>
    </row>
    <row r="382" spans="1:4">
      <c r="A382" s="47">
        <v>444</v>
      </c>
      <c r="B382" s="47" t="s">
        <v>753</v>
      </c>
      <c r="C382" s="65">
        <v>50</v>
      </c>
      <c r="D382" s="47"/>
    </row>
    <row r="383" spans="1:4">
      <c r="A383" s="47">
        <v>445</v>
      </c>
      <c r="B383" s="47" t="s">
        <v>543</v>
      </c>
      <c r="C383" s="65">
        <v>31</v>
      </c>
      <c r="D383" s="47"/>
    </row>
    <row r="384" spans="1:4">
      <c r="A384" s="47">
        <v>446</v>
      </c>
      <c r="B384" s="47" t="s">
        <v>542</v>
      </c>
      <c r="C384" s="65">
        <v>38</v>
      </c>
      <c r="D384" s="47"/>
    </row>
    <row r="385" spans="1:4">
      <c r="A385" s="47">
        <v>448</v>
      </c>
      <c r="B385" s="47" t="s">
        <v>785</v>
      </c>
      <c r="C385" s="65">
        <v>37</v>
      </c>
      <c r="D385" s="47"/>
    </row>
    <row r="386" spans="1:4">
      <c r="A386" s="47">
        <v>449</v>
      </c>
      <c r="B386" s="47" t="s">
        <v>784</v>
      </c>
      <c r="C386" s="65">
        <v>60</v>
      </c>
      <c r="D386" s="47"/>
    </row>
    <row r="387" spans="1:4">
      <c r="A387" s="47">
        <v>450</v>
      </c>
      <c r="B387" s="47" t="s">
        <v>245</v>
      </c>
      <c r="C387" s="65">
        <v>101</v>
      </c>
      <c r="D387" s="47"/>
    </row>
    <row r="388" spans="1:4">
      <c r="A388" s="47">
        <v>451</v>
      </c>
      <c r="B388" s="47" t="s">
        <v>792</v>
      </c>
      <c r="C388" s="65">
        <v>24</v>
      </c>
      <c r="D388" s="47"/>
    </row>
    <row r="389" spans="1:4">
      <c r="A389" s="47">
        <v>452</v>
      </c>
      <c r="B389" s="47" t="s">
        <v>295</v>
      </c>
      <c r="C389" s="65">
        <v>14</v>
      </c>
      <c r="D389" s="47"/>
    </row>
    <row r="390" spans="1:4">
      <c r="A390" s="47">
        <v>453</v>
      </c>
      <c r="B390" s="47" t="s">
        <v>479</v>
      </c>
      <c r="C390" s="65">
        <v>85</v>
      </c>
      <c r="D390" s="47"/>
    </row>
    <row r="391" spans="1:4">
      <c r="A391" s="47">
        <v>454</v>
      </c>
      <c r="B391" s="47" t="s">
        <v>1193</v>
      </c>
      <c r="C391" s="65">
        <v>32</v>
      </c>
      <c r="D391" s="47"/>
    </row>
    <row r="392" spans="1:4">
      <c r="A392" s="47">
        <v>455</v>
      </c>
      <c r="B392" s="47" t="s">
        <v>793</v>
      </c>
      <c r="C392" s="65">
        <v>92</v>
      </c>
      <c r="D392" s="47"/>
    </row>
    <row r="393" spans="1:4">
      <c r="A393" s="47">
        <v>456</v>
      </c>
      <c r="B393" s="47" t="s">
        <v>1222</v>
      </c>
      <c r="C393" s="65">
        <v>71</v>
      </c>
      <c r="D393" s="47"/>
    </row>
    <row r="394" spans="1:4">
      <c r="A394" s="47">
        <v>457</v>
      </c>
      <c r="B394" s="47" t="s">
        <v>1224</v>
      </c>
      <c r="C394" s="65">
        <v>48</v>
      </c>
      <c r="D394" s="47"/>
    </row>
    <row r="395" spans="1:4">
      <c r="A395" s="47">
        <v>458</v>
      </c>
      <c r="B395" s="47" t="s">
        <v>1225</v>
      </c>
      <c r="C395" s="65">
        <v>77</v>
      </c>
      <c r="D395" s="47"/>
    </row>
    <row r="396" spans="1:4">
      <c r="A396" s="47">
        <v>459</v>
      </c>
      <c r="B396" s="47" t="s">
        <v>86</v>
      </c>
      <c r="C396" s="65">
        <v>87</v>
      </c>
      <c r="D396" s="47"/>
    </row>
    <row r="397" spans="1:4">
      <c r="A397" s="47">
        <v>460</v>
      </c>
      <c r="B397" s="47" t="s">
        <v>1239</v>
      </c>
      <c r="C397" s="65">
        <v>67</v>
      </c>
      <c r="D397" s="47"/>
    </row>
    <row r="398" spans="1:4">
      <c r="A398" s="47">
        <v>461</v>
      </c>
      <c r="B398" s="47" t="s">
        <v>1232</v>
      </c>
      <c r="C398" s="65">
        <v>15</v>
      </c>
      <c r="D398" s="47"/>
    </row>
    <row r="399" spans="1:4">
      <c r="A399" s="47">
        <v>462</v>
      </c>
      <c r="B399" s="47" t="s">
        <v>1234</v>
      </c>
      <c r="C399" s="65">
        <v>22</v>
      </c>
      <c r="D399" s="47"/>
    </row>
    <row r="400" spans="1:4">
      <c r="A400" s="47">
        <v>463</v>
      </c>
      <c r="B400" s="47" t="s">
        <v>1231</v>
      </c>
      <c r="C400" s="65">
        <v>34</v>
      </c>
      <c r="D400" s="47"/>
    </row>
    <row r="401" spans="1:4">
      <c r="A401" s="47">
        <v>464</v>
      </c>
      <c r="B401" s="47" t="s">
        <v>1229</v>
      </c>
      <c r="C401" s="65">
        <v>20</v>
      </c>
      <c r="D401" s="47"/>
    </row>
    <row r="402" spans="1:4">
      <c r="A402" s="47">
        <v>465</v>
      </c>
      <c r="B402" s="47" t="s">
        <v>1230</v>
      </c>
      <c r="C402" s="65">
        <v>15</v>
      </c>
      <c r="D402" s="47"/>
    </row>
    <row r="403" spans="1:4">
      <c r="A403" s="47">
        <v>466</v>
      </c>
      <c r="B403" s="47" t="s">
        <v>1235</v>
      </c>
      <c r="C403" s="65">
        <v>41</v>
      </c>
      <c r="D403" s="47"/>
    </row>
    <row r="404" spans="1:4">
      <c r="A404" s="47">
        <v>467</v>
      </c>
      <c r="B404" s="47" t="s">
        <v>1233</v>
      </c>
      <c r="C404" s="65">
        <v>29</v>
      </c>
      <c r="D404" s="47"/>
    </row>
    <row r="405" spans="1:4">
      <c r="A405" s="47">
        <v>468</v>
      </c>
      <c r="B405" s="47" t="s">
        <v>1227</v>
      </c>
      <c r="C405" s="65">
        <v>19</v>
      </c>
      <c r="D405" s="47"/>
    </row>
    <row r="406" spans="1:4">
      <c r="A406" s="47">
        <v>469</v>
      </c>
      <c r="B406" s="47" t="s">
        <v>536</v>
      </c>
      <c r="C406" s="65">
        <v>68</v>
      </c>
      <c r="D406" s="47"/>
    </row>
    <row r="407" spans="1:4">
      <c r="A407" s="47">
        <v>470</v>
      </c>
      <c r="B407" s="47" t="s">
        <v>1245</v>
      </c>
      <c r="C407" s="65">
        <v>5</v>
      </c>
      <c r="D407" s="47"/>
    </row>
    <row r="408" spans="1:4">
      <c r="A408" s="47">
        <v>471</v>
      </c>
      <c r="B408" s="47" t="s">
        <v>1274</v>
      </c>
      <c r="C408" s="65">
        <v>54</v>
      </c>
      <c r="D408" s="47"/>
    </row>
    <row r="409" spans="1:4">
      <c r="A409" s="47">
        <v>473</v>
      </c>
      <c r="B409" s="47" t="s">
        <v>1275</v>
      </c>
      <c r="C409" s="65">
        <v>83</v>
      </c>
      <c r="D409" s="47"/>
    </row>
    <row r="410" spans="1:4">
      <c r="A410" s="47">
        <v>474</v>
      </c>
      <c r="B410" s="47" t="s">
        <v>1276</v>
      </c>
      <c r="C410" s="65">
        <v>117</v>
      </c>
      <c r="D410" s="47"/>
    </row>
    <row r="411" spans="1:4">
      <c r="A411" s="47">
        <v>475</v>
      </c>
      <c r="B411" s="47" t="s">
        <v>1277</v>
      </c>
      <c r="C411" s="65">
        <v>149</v>
      </c>
      <c r="D411" s="47"/>
    </row>
    <row r="412" spans="1:4">
      <c r="A412" s="47">
        <v>476</v>
      </c>
      <c r="B412" s="47" t="s">
        <v>1278</v>
      </c>
      <c r="C412" s="65">
        <v>153</v>
      </c>
      <c r="D412" s="47"/>
    </row>
    <row r="413" spans="1:4">
      <c r="A413" s="47">
        <v>477</v>
      </c>
      <c r="B413" s="47" t="s">
        <v>1253</v>
      </c>
      <c r="C413" s="65">
        <v>36</v>
      </c>
      <c r="D413" s="47"/>
    </row>
    <row r="414" spans="1:4">
      <c r="A414" s="47">
        <v>478</v>
      </c>
      <c r="B414" s="47" t="s">
        <v>507</v>
      </c>
      <c r="C414" s="65">
        <v>7</v>
      </c>
      <c r="D414" s="47"/>
    </row>
    <row r="415" spans="1:4">
      <c r="A415" s="47">
        <v>479</v>
      </c>
      <c r="B415" s="47" t="s">
        <v>86</v>
      </c>
      <c r="C415" s="65">
        <v>25</v>
      </c>
      <c r="D415" s="47"/>
    </row>
    <row r="416" spans="1:4">
      <c r="A416" s="47">
        <v>480</v>
      </c>
      <c r="B416" s="47" t="s">
        <v>641</v>
      </c>
      <c r="C416" s="65">
        <v>18</v>
      </c>
      <c r="D416" s="47"/>
    </row>
    <row r="417" spans="1:4">
      <c r="A417" s="47">
        <v>481</v>
      </c>
      <c r="B417" s="47" t="s">
        <v>598</v>
      </c>
      <c r="C417" s="65">
        <v>31</v>
      </c>
      <c r="D417" s="47"/>
    </row>
    <row r="418" spans="1:4">
      <c r="A418" s="47">
        <v>482</v>
      </c>
      <c r="B418" s="47" t="s">
        <v>510</v>
      </c>
      <c r="C418" s="65">
        <v>22</v>
      </c>
      <c r="D418" s="47"/>
    </row>
    <row r="419" spans="1:4">
      <c r="A419" s="47">
        <v>483</v>
      </c>
      <c r="B419" s="47" t="s">
        <v>1279</v>
      </c>
      <c r="C419" s="65">
        <v>11</v>
      </c>
      <c r="D419" s="47"/>
    </row>
    <row r="420" spans="1:4">
      <c r="A420" s="47">
        <v>484</v>
      </c>
      <c r="B420" s="47" t="s">
        <v>1243</v>
      </c>
      <c r="C420" s="65">
        <v>16</v>
      </c>
      <c r="D420" s="47"/>
    </row>
    <row r="421" spans="1:4">
      <c r="A421" s="47">
        <v>485</v>
      </c>
      <c r="B421" s="47" t="s">
        <v>497</v>
      </c>
      <c r="C421" s="65">
        <v>18</v>
      </c>
      <c r="D421" s="47"/>
    </row>
    <row r="422" spans="1:4">
      <c r="A422" s="47">
        <v>486</v>
      </c>
      <c r="B422" s="47" t="s">
        <v>1241</v>
      </c>
      <c r="C422" s="65">
        <v>40</v>
      </c>
      <c r="D422" s="47"/>
    </row>
    <row r="423" spans="1:4">
      <c r="A423" s="47">
        <v>487</v>
      </c>
      <c r="B423" s="47" t="s">
        <v>727</v>
      </c>
      <c r="C423" s="65">
        <v>7</v>
      </c>
      <c r="D423" s="47"/>
    </row>
    <row r="424" spans="1:4">
      <c r="A424" s="47">
        <v>488</v>
      </c>
      <c r="B424" s="47" t="s">
        <v>636</v>
      </c>
      <c r="C424" s="65">
        <v>20</v>
      </c>
      <c r="D424" s="47"/>
    </row>
    <row r="425" spans="1:4">
      <c r="A425" s="47">
        <v>489</v>
      </c>
      <c r="B425" s="47" t="s">
        <v>641</v>
      </c>
      <c r="C425" s="65">
        <v>11</v>
      </c>
      <c r="D425" s="47"/>
    </row>
    <row r="426" spans="1:4">
      <c r="A426" s="47">
        <v>490</v>
      </c>
      <c r="B426" s="47" t="s">
        <v>484</v>
      </c>
      <c r="C426" s="65">
        <v>13</v>
      </c>
      <c r="D426" s="47"/>
    </row>
    <row r="427" spans="1:4">
      <c r="A427" s="47">
        <v>491</v>
      </c>
      <c r="B427" s="47" t="s">
        <v>665</v>
      </c>
      <c r="C427" s="65">
        <v>22</v>
      </c>
      <c r="D427" s="47"/>
    </row>
    <row r="428" spans="1:4">
      <c r="A428" s="47">
        <v>492</v>
      </c>
      <c r="B428" s="47" t="s">
        <v>35</v>
      </c>
      <c r="C428" s="65">
        <v>6</v>
      </c>
      <c r="D428" s="47"/>
    </row>
    <row r="429" spans="1:4">
      <c r="A429" s="47">
        <v>493</v>
      </c>
      <c r="B429" s="47" t="s">
        <v>1280</v>
      </c>
      <c r="C429" s="65">
        <v>25</v>
      </c>
      <c r="D429" s="47"/>
    </row>
    <row r="430" spans="1:4">
      <c r="A430" s="47">
        <v>494</v>
      </c>
      <c r="B430" s="47" t="s">
        <v>461</v>
      </c>
      <c r="C430" s="65">
        <v>18</v>
      </c>
      <c r="D430" s="47"/>
    </row>
    <row r="431" spans="1:4">
      <c r="A431" s="47">
        <v>495</v>
      </c>
      <c r="B431" s="47" t="s">
        <v>17</v>
      </c>
      <c r="C431" s="65">
        <v>12</v>
      </c>
      <c r="D431" s="47"/>
    </row>
    <row r="432" spans="1:4">
      <c r="A432" s="47">
        <v>496</v>
      </c>
      <c r="B432" s="47" t="s">
        <v>1247</v>
      </c>
      <c r="C432" s="65">
        <v>26</v>
      </c>
      <c r="D432" s="47"/>
    </row>
    <row r="433" spans="1:4">
      <c r="A433" s="47">
        <v>497</v>
      </c>
      <c r="B433" s="47" t="s">
        <v>11</v>
      </c>
      <c r="C433" s="65">
        <v>32</v>
      </c>
      <c r="D433" s="47"/>
    </row>
    <row r="434" spans="1:4">
      <c r="A434" s="47">
        <v>498</v>
      </c>
      <c r="B434" s="47" t="s">
        <v>618</v>
      </c>
      <c r="C434" s="65">
        <v>35</v>
      </c>
      <c r="D434" s="47"/>
    </row>
    <row r="435" spans="1:4">
      <c r="A435" s="47">
        <v>499</v>
      </c>
      <c r="B435" s="47" t="s">
        <v>1243</v>
      </c>
      <c r="C435" s="65">
        <v>40</v>
      </c>
      <c r="D435" s="47"/>
    </row>
    <row r="436" spans="1:4">
      <c r="A436" s="47">
        <v>500</v>
      </c>
      <c r="B436" s="47" t="s">
        <v>1260</v>
      </c>
      <c r="C436" s="65">
        <v>53</v>
      </c>
      <c r="D436" s="47"/>
    </row>
    <row r="437" spans="1:4">
      <c r="A437" s="47">
        <v>501</v>
      </c>
      <c r="B437" s="47" t="s">
        <v>1281</v>
      </c>
      <c r="C437" s="65">
        <v>23</v>
      </c>
      <c r="D437" s="47"/>
    </row>
    <row r="438" spans="1:4">
      <c r="A438" s="47">
        <v>502</v>
      </c>
      <c r="B438" s="47" t="s">
        <v>486</v>
      </c>
      <c r="C438" s="65">
        <v>12</v>
      </c>
      <c r="D438" s="47"/>
    </row>
    <row r="439" spans="1:4">
      <c r="A439" s="47">
        <v>503</v>
      </c>
      <c r="B439" s="47" t="s">
        <v>647</v>
      </c>
      <c r="C439" s="65">
        <v>38</v>
      </c>
      <c r="D439" s="47"/>
    </row>
    <row r="440" spans="1:4">
      <c r="A440" s="47">
        <v>504</v>
      </c>
      <c r="B440" s="47" t="s">
        <v>1252</v>
      </c>
      <c r="C440" s="65">
        <v>14</v>
      </c>
      <c r="D440" s="47"/>
    </row>
    <row r="441" spans="1:4">
      <c r="A441" s="47">
        <v>505</v>
      </c>
      <c r="B441" s="47" t="s">
        <v>486</v>
      </c>
      <c r="C441" s="65">
        <v>22</v>
      </c>
      <c r="D441" s="47"/>
    </row>
    <row r="442" spans="1:4">
      <c r="A442" s="47">
        <v>506</v>
      </c>
      <c r="B442" s="47" t="s">
        <v>1242</v>
      </c>
      <c r="C442" s="65">
        <v>12</v>
      </c>
      <c r="D442" s="47"/>
    </row>
    <row r="443" spans="1:4">
      <c r="A443" s="47">
        <v>507</v>
      </c>
      <c r="B443" s="47" t="s">
        <v>11</v>
      </c>
      <c r="C443" s="65">
        <v>22</v>
      </c>
      <c r="D443" s="47"/>
    </row>
    <row r="444" spans="1:4">
      <c r="A444" s="47">
        <v>508</v>
      </c>
      <c r="B444" s="47" t="s">
        <v>35</v>
      </c>
      <c r="C444" s="65">
        <v>18</v>
      </c>
      <c r="D444" s="47"/>
    </row>
    <row r="445" spans="1:4">
      <c r="A445" s="47">
        <v>509</v>
      </c>
      <c r="B445" s="47" t="s">
        <v>484</v>
      </c>
      <c r="C445" s="65">
        <v>20</v>
      </c>
      <c r="D445" s="47"/>
    </row>
    <row r="446" spans="1:4">
      <c r="A446" s="47">
        <v>510</v>
      </c>
      <c r="B446" s="47" t="s">
        <v>1244</v>
      </c>
      <c r="C446" s="65">
        <v>20</v>
      </c>
      <c r="D446" s="47"/>
    </row>
    <row r="447" spans="1:4">
      <c r="A447" s="47">
        <v>511</v>
      </c>
      <c r="B447" s="47" t="s">
        <v>727</v>
      </c>
      <c r="C447" s="65">
        <v>30</v>
      </c>
      <c r="D447" s="47"/>
    </row>
    <row r="448" spans="1:4">
      <c r="A448" s="47">
        <v>512</v>
      </c>
      <c r="B448" s="47" t="s">
        <v>536</v>
      </c>
      <c r="C448" s="65">
        <v>54</v>
      </c>
      <c r="D448" s="47"/>
    </row>
    <row r="449" spans="1:4">
      <c r="A449" s="47">
        <v>513</v>
      </c>
      <c r="B449" s="47" t="s">
        <v>86</v>
      </c>
      <c r="C449" s="65">
        <v>14</v>
      </c>
      <c r="D449" s="47"/>
    </row>
    <row r="450" spans="1:4">
      <c r="A450" s="47">
        <v>514</v>
      </c>
      <c r="B450" s="47" t="s">
        <v>699</v>
      </c>
      <c r="C450" s="65">
        <v>11</v>
      </c>
      <c r="D450" s="47"/>
    </row>
    <row r="451" spans="1:4">
      <c r="A451" s="47">
        <v>515</v>
      </c>
      <c r="B451" s="47" t="s">
        <v>461</v>
      </c>
      <c r="C451" s="65">
        <v>15</v>
      </c>
      <c r="D451" s="47"/>
    </row>
    <row r="452" spans="1:4">
      <c r="A452" s="47">
        <v>516</v>
      </c>
      <c r="B452" s="47" t="s">
        <v>510</v>
      </c>
      <c r="C452" s="65">
        <v>31</v>
      </c>
      <c r="D452" s="47"/>
    </row>
    <row r="453" spans="1:4">
      <c r="A453" s="47">
        <v>517</v>
      </c>
      <c r="B453" s="47" t="s">
        <v>1260</v>
      </c>
      <c r="C453" s="65">
        <v>55</v>
      </c>
      <c r="D453" s="47"/>
    </row>
    <row r="454" spans="1:4">
      <c r="A454" s="47">
        <v>518</v>
      </c>
      <c r="B454" s="47" t="s">
        <v>1280</v>
      </c>
      <c r="C454" s="65">
        <v>19</v>
      </c>
      <c r="D454" s="47"/>
    </row>
    <row r="455" spans="1:4">
      <c r="A455" s="47">
        <v>519</v>
      </c>
      <c r="B455" s="47" t="s">
        <v>618</v>
      </c>
      <c r="C455" s="65">
        <v>9</v>
      </c>
      <c r="D455" s="47"/>
    </row>
    <row r="456" spans="1:4">
      <c r="A456" s="47">
        <v>520</v>
      </c>
      <c r="B456" s="47" t="s">
        <v>1246</v>
      </c>
      <c r="C456" s="65">
        <v>14</v>
      </c>
      <c r="D456" s="47"/>
    </row>
    <row r="457" spans="1:4">
      <c r="A457" s="47">
        <v>521</v>
      </c>
      <c r="B457" s="47" t="s">
        <v>634</v>
      </c>
      <c r="C457" s="65">
        <v>23</v>
      </c>
      <c r="D457" s="47"/>
    </row>
    <row r="458" spans="1:4">
      <c r="A458" s="47">
        <v>523</v>
      </c>
      <c r="B458" s="47" t="s">
        <v>1241</v>
      </c>
      <c r="C458" s="65">
        <v>68</v>
      </c>
      <c r="D458" s="47"/>
    </row>
    <row r="459" spans="1:4">
      <c r="A459" s="47">
        <v>524</v>
      </c>
      <c r="B459" s="47" t="s">
        <v>218</v>
      </c>
      <c r="C459" s="65">
        <v>104</v>
      </c>
      <c r="D459" s="47"/>
    </row>
    <row r="460" spans="1:4">
      <c r="A460" s="47">
        <v>526</v>
      </c>
      <c r="B460" s="47" t="s">
        <v>1248</v>
      </c>
      <c r="C460" s="65">
        <v>1</v>
      </c>
      <c r="D460" s="47"/>
    </row>
    <row r="461" spans="1:4">
      <c r="A461" s="47">
        <v>527</v>
      </c>
      <c r="B461" s="47" t="s">
        <v>11</v>
      </c>
      <c r="C461" s="65">
        <v>1</v>
      </c>
      <c r="D461" s="47"/>
    </row>
    <row r="462" spans="1:4">
      <c r="A462" s="47">
        <v>528</v>
      </c>
      <c r="B462" s="47" t="s">
        <v>1266</v>
      </c>
      <c r="C462" s="65">
        <v>58</v>
      </c>
      <c r="D462" s="47"/>
    </row>
    <row r="463" spans="1:4">
      <c r="A463" s="47">
        <v>529</v>
      </c>
      <c r="B463" s="47" t="s">
        <v>258</v>
      </c>
      <c r="C463" s="65">
        <v>69</v>
      </c>
      <c r="D463" s="47"/>
    </row>
    <row r="464" spans="1:4">
      <c r="A464" s="47">
        <v>530</v>
      </c>
      <c r="B464" s="47" t="s">
        <v>1270</v>
      </c>
      <c r="C464" s="65">
        <v>30</v>
      </c>
      <c r="D464" s="47"/>
    </row>
    <row r="465" spans="1:7">
      <c r="A465" s="47">
        <v>531</v>
      </c>
      <c r="B465" s="47" t="s">
        <v>1271</v>
      </c>
      <c r="C465" s="65">
        <v>15</v>
      </c>
      <c r="D465" s="47"/>
    </row>
    <row r="466" spans="1:7">
      <c r="A466" s="47">
        <v>532</v>
      </c>
      <c r="B466" s="47" t="s">
        <v>318</v>
      </c>
      <c r="C466" s="65">
        <v>71</v>
      </c>
      <c r="D466" s="47"/>
    </row>
    <row r="467" spans="1:7">
      <c r="A467" s="47">
        <v>533</v>
      </c>
      <c r="B467" s="47" t="s">
        <v>1269</v>
      </c>
      <c r="C467" s="65">
        <v>10</v>
      </c>
      <c r="D467" s="47"/>
    </row>
    <row r="468" spans="1:7">
      <c r="A468" s="47">
        <v>534</v>
      </c>
      <c r="B468" s="47" t="s">
        <v>325</v>
      </c>
      <c r="C468" s="65">
        <v>15</v>
      </c>
      <c r="D468" s="47"/>
    </row>
    <row r="469" spans="1:7">
      <c r="A469" s="47">
        <v>538</v>
      </c>
      <c r="B469" s="47" t="s">
        <v>1290</v>
      </c>
      <c r="C469" s="65">
        <v>1</v>
      </c>
      <c r="D469" s="47"/>
    </row>
    <row r="470" spans="1:7">
      <c r="A470" s="47">
        <v>539</v>
      </c>
      <c r="B470" s="47" t="s">
        <v>137</v>
      </c>
      <c r="C470" s="65">
        <v>1</v>
      </c>
      <c r="D470" s="47"/>
    </row>
    <row r="471" spans="1:7">
      <c r="A471" s="47">
        <v>540</v>
      </c>
      <c r="B471" s="47" t="s">
        <v>1288</v>
      </c>
      <c r="C471" s="65">
        <v>1</v>
      </c>
      <c r="D471" s="47"/>
    </row>
    <row r="472" spans="1:7">
      <c r="A472" s="76">
        <v>541</v>
      </c>
      <c r="B472" s="76" t="s">
        <v>1296</v>
      </c>
      <c r="C472" s="65">
        <v>1</v>
      </c>
      <c r="D472" s="47"/>
    </row>
    <row r="473" spans="1:7">
      <c r="A473" s="76">
        <v>542</v>
      </c>
      <c r="B473" s="76" t="s">
        <v>50</v>
      </c>
      <c r="C473" s="65">
        <v>1</v>
      </c>
      <c r="D473" s="47"/>
    </row>
    <row r="474" spans="1:7">
      <c r="A474" s="76">
        <v>543</v>
      </c>
      <c r="B474" s="76" t="s">
        <v>52</v>
      </c>
      <c r="C474" s="65">
        <v>1</v>
      </c>
      <c r="D474" s="47"/>
    </row>
    <row r="475" spans="1:7">
      <c r="A475" s="76">
        <v>544</v>
      </c>
      <c r="B475" s="76" t="s">
        <v>294</v>
      </c>
      <c r="C475" s="65">
        <v>1</v>
      </c>
      <c r="D475" s="47"/>
    </row>
    <row r="479" spans="1:7" ht="15">
      <c r="F479" s="64" t="s">
        <v>1194</v>
      </c>
      <c r="G479" s="64">
        <f>SUM(photos)</f>
        <v>13865</v>
      </c>
    </row>
    <row r="484" spans="6:10" ht="15">
      <c r="F484" s="64" t="s">
        <v>1203</v>
      </c>
      <c r="H484" s="63" t="s">
        <v>1195</v>
      </c>
      <c r="J484" s="69"/>
    </row>
    <row r="485" spans="6:10">
      <c r="F485" s="68">
        <v>44930</v>
      </c>
      <c r="H485" s="47" t="s">
        <v>1196</v>
      </c>
      <c r="I485" s="47">
        <v>2834</v>
      </c>
      <c r="J485" s="70">
        <v>0.25737898465171194</v>
      </c>
    </row>
    <row r="486" spans="6:10">
      <c r="F486" s="65">
        <v>38890.75</v>
      </c>
      <c r="H486" s="47" t="s">
        <v>1197</v>
      </c>
      <c r="I486" s="47">
        <v>2176</v>
      </c>
      <c r="J486" s="70">
        <v>0.1976205612569249</v>
      </c>
    </row>
    <row r="487" spans="6:10">
      <c r="F487" s="20"/>
      <c r="H487" s="47" t="s">
        <v>1198</v>
      </c>
      <c r="I487" s="47">
        <v>2387</v>
      </c>
      <c r="J487" s="70">
        <v>0.21678321678321677</v>
      </c>
    </row>
    <row r="488" spans="6:10">
      <c r="F488" s="68">
        <v>44950</v>
      </c>
      <c r="H488" s="47" t="s">
        <v>1199</v>
      </c>
      <c r="I488" s="47">
        <v>3614</v>
      </c>
      <c r="J488" s="70">
        <v>0.32821723730814639</v>
      </c>
    </row>
    <row r="489" spans="6:10" ht="15">
      <c r="F489" s="65">
        <v>35578.83</v>
      </c>
      <c r="H489" s="63" t="s">
        <v>1200</v>
      </c>
      <c r="I489" s="63">
        <v>11011</v>
      </c>
      <c r="J489" s="71">
        <v>1</v>
      </c>
    </row>
    <row r="490" spans="6:10">
      <c r="F490" s="20"/>
      <c r="J490" s="69"/>
    </row>
    <row r="491" spans="6:10" ht="15">
      <c r="F491" s="68">
        <v>44979</v>
      </c>
      <c r="H491" s="63" t="s">
        <v>1201</v>
      </c>
      <c r="J491" s="69"/>
    </row>
    <row r="492" spans="6:10">
      <c r="F492" s="65">
        <v>30028.34</v>
      </c>
      <c r="H492" s="47" t="s">
        <v>1196</v>
      </c>
      <c r="I492" s="47">
        <v>5662</v>
      </c>
      <c r="J492" s="70">
        <v>0.51421305966760511</v>
      </c>
    </row>
    <row r="493" spans="6:10">
      <c r="F493" s="20"/>
      <c r="H493" s="47" t="s">
        <v>1197</v>
      </c>
      <c r="I493" s="47">
        <v>1735</v>
      </c>
      <c r="J493" s="70">
        <v>0.15756970302424847</v>
      </c>
    </row>
    <row r="494" spans="6:10">
      <c r="F494" s="68">
        <v>45004</v>
      </c>
      <c r="H494" s="47" t="s">
        <v>1198</v>
      </c>
      <c r="I494" s="47">
        <v>0</v>
      </c>
      <c r="J494" s="70">
        <v>0</v>
      </c>
    </row>
    <row r="495" spans="6:10">
      <c r="F495" s="65">
        <v>28255.66</v>
      </c>
      <c r="H495" s="47" t="s">
        <v>1199</v>
      </c>
      <c r="I495" s="47">
        <v>3614</v>
      </c>
      <c r="J495" s="70">
        <v>0.32821723730814639</v>
      </c>
    </row>
    <row r="496" spans="6:10" ht="15">
      <c r="F496" s="20"/>
      <c r="H496" s="63" t="s">
        <v>1200</v>
      </c>
      <c r="I496" s="63">
        <v>11011</v>
      </c>
      <c r="J496" s="71">
        <v>1</v>
      </c>
    </row>
    <row r="497" spans="6:10">
      <c r="F497" s="68">
        <v>45018</v>
      </c>
      <c r="J497" s="69"/>
    </row>
    <row r="498" spans="6:10" ht="15">
      <c r="F498" s="65">
        <v>15994.81</v>
      </c>
      <c r="H498" s="63" t="s">
        <v>1202</v>
      </c>
      <c r="J498" s="69"/>
    </row>
    <row r="499" spans="6:10">
      <c r="F499" s="20"/>
      <c r="H499" s="47" t="s">
        <v>1196</v>
      </c>
      <c r="I499" s="47">
        <v>7397</v>
      </c>
      <c r="J499" s="70">
        <v>0.67178276269185355</v>
      </c>
    </row>
    <row r="500" spans="6:10">
      <c r="F500" s="68">
        <v>45023</v>
      </c>
      <c r="H500" s="47" t="s">
        <v>1197</v>
      </c>
      <c r="I500" s="47">
        <v>0</v>
      </c>
      <c r="J500" s="70">
        <v>0</v>
      </c>
    </row>
    <row r="501" spans="6:10">
      <c r="F501" s="65">
        <v>8522.6299999999992</v>
      </c>
      <c r="H501" s="47" t="s">
        <v>1198</v>
      </c>
      <c r="I501" s="47">
        <v>0</v>
      </c>
      <c r="J501" s="70">
        <v>0</v>
      </c>
    </row>
    <row r="502" spans="6:10">
      <c r="H502" s="47" t="s">
        <v>1199</v>
      </c>
      <c r="I502" s="47">
        <v>3614</v>
      </c>
      <c r="J502" s="70">
        <v>0.32821723730814639</v>
      </c>
    </row>
    <row r="503" spans="6:10" ht="15">
      <c r="H503" s="63" t="s">
        <v>1200</v>
      </c>
      <c r="I503" s="63">
        <v>11011</v>
      </c>
      <c r="J503" s="71">
        <v>1</v>
      </c>
    </row>
  </sheetData>
  <hyperlinks>
    <hyperlink ref="B387" r:id="rId1" tooltip="Edit" display="http://www.hornsraised.com/wp-admin/admin.php?page=nggallery-manage-gallery&amp;mode=edit&amp;gid=450&amp;_wpnonce=0392e93e0f" xr:uid="{00000000-0004-0000-0C00-000000000000}"/>
  </hyperlinks>
  <pageMargins left="0.7" right="0.7" top="0.75" bottom="0.75" header="0.3" footer="0.3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7"/>
  <dimension ref="A1:D113"/>
  <sheetViews>
    <sheetView workbookViewId="0">
      <pane ySplit="1" topLeftCell="A92" activePane="bottomLeft" state="frozen"/>
      <selection pane="bottomLeft" activeCell="D109" sqref="D109"/>
    </sheetView>
  </sheetViews>
  <sheetFormatPr defaultColWidth="9.140625" defaultRowHeight="15"/>
  <cols>
    <col min="1" max="1" width="4" style="39" bestFit="1" customWidth="1"/>
    <col min="2" max="2" width="8.7109375" style="37" bestFit="1" customWidth="1"/>
    <col min="3" max="3" width="43.5703125" style="33" bestFit="1" customWidth="1"/>
    <col min="4" max="4" width="30.85546875" style="33" bestFit="1" customWidth="1"/>
    <col min="5" max="16384" width="9.140625" style="33"/>
  </cols>
  <sheetData>
    <row r="1" spans="1:4">
      <c r="A1" s="31" t="s">
        <v>118</v>
      </c>
      <c r="B1" s="32" t="s">
        <v>0</v>
      </c>
      <c r="C1" s="31" t="s">
        <v>342</v>
      </c>
      <c r="D1" s="31" t="s">
        <v>343</v>
      </c>
    </row>
    <row r="2" spans="1:4">
      <c r="A2" s="38">
        <v>1</v>
      </c>
      <c r="B2" s="35">
        <v>32256</v>
      </c>
      <c r="C2" s="34" t="s">
        <v>344</v>
      </c>
      <c r="D2" s="36" t="s">
        <v>5</v>
      </c>
    </row>
    <row r="3" spans="1:4">
      <c r="A3" s="38">
        <v>2</v>
      </c>
      <c r="B3" s="35">
        <v>32523</v>
      </c>
      <c r="C3" s="34" t="s">
        <v>345</v>
      </c>
      <c r="D3" s="36" t="s">
        <v>346</v>
      </c>
    </row>
    <row r="4" spans="1:4">
      <c r="A4" s="38">
        <v>3</v>
      </c>
      <c r="B4" s="35">
        <v>32537</v>
      </c>
      <c r="C4" s="34" t="s">
        <v>347</v>
      </c>
      <c r="D4" s="36" t="s">
        <v>348</v>
      </c>
    </row>
    <row r="5" spans="1:4">
      <c r="A5" s="38">
        <v>4</v>
      </c>
      <c r="B5" s="35">
        <v>32592</v>
      </c>
      <c r="C5" s="34" t="s">
        <v>344</v>
      </c>
      <c r="D5" s="36" t="s">
        <v>5</v>
      </c>
    </row>
    <row r="6" spans="1:4">
      <c r="A6" s="38">
        <v>5</v>
      </c>
      <c r="B6" s="35">
        <v>32801</v>
      </c>
      <c r="C6" s="34" t="s">
        <v>349</v>
      </c>
      <c r="D6" s="34" t="s">
        <v>350</v>
      </c>
    </row>
    <row r="7" spans="1:4">
      <c r="A7" s="38">
        <v>6</v>
      </c>
      <c r="B7" s="35">
        <v>32862</v>
      </c>
      <c r="C7" s="34" t="s">
        <v>351</v>
      </c>
      <c r="D7" s="36" t="s">
        <v>352</v>
      </c>
    </row>
    <row r="8" spans="1:4">
      <c r="A8" s="38">
        <v>7</v>
      </c>
      <c r="B8" s="35">
        <v>33894</v>
      </c>
      <c r="C8" s="34" t="s">
        <v>353</v>
      </c>
      <c r="D8" s="34" t="s">
        <v>354</v>
      </c>
    </row>
    <row r="9" spans="1:4">
      <c r="A9" s="38">
        <v>8</v>
      </c>
      <c r="B9" s="35">
        <v>33949</v>
      </c>
      <c r="C9" s="34" t="s">
        <v>351</v>
      </c>
      <c r="D9" s="36" t="s">
        <v>99</v>
      </c>
    </row>
    <row r="10" spans="1:4">
      <c r="A10" s="38">
        <v>9</v>
      </c>
      <c r="B10" s="35">
        <v>34251</v>
      </c>
      <c r="C10" s="34" t="s">
        <v>355</v>
      </c>
      <c r="D10" s="34" t="s">
        <v>356</v>
      </c>
    </row>
    <row r="11" spans="1:4">
      <c r="A11" s="38">
        <v>10</v>
      </c>
      <c r="B11" s="35">
        <v>34297</v>
      </c>
      <c r="C11" s="34" t="s">
        <v>357</v>
      </c>
      <c r="D11" s="34" t="s">
        <v>356</v>
      </c>
    </row>
    <row r="12" spans="1:4">
      <c r="A12" s="38">
        <v>11</v>
      </c>
      <c r="B12" s="35">
        <v>34320</v>
      </c>
      <c r="C12" s="34" t="s">
        <v>351</v>
      </c>
      <c r="D12" s="36" t="s">
        <v>99</v>
      </c>
    </row>
    <row r="13" spans="1:4">
      <c r="A13" s="38">
        <v>12</v>
      </c>
      <c r="B13" s="35">
        <v>34335</v>
      </c>
      <c r="C13" s="34" t="s">
        <v>358</v>
      </c>
      <c r="D13" s="34" t="s">
        <v>5</v>
      </c>
    </row>
    <row r="14" spans="1:4">
      <c r="A14" s="38">
        <v>13</v>
      </c>
      <c r="B14" s="35">
        <v>34636</v>
      </c>
      <c r="C14" s="34" t="s">
        <v>359</v>
      </c>
      <c r="D14" s="36" t="s">
        <v>360</v>
      </c>
    </row>
    <row r="15" spans="1:4">
      <c r="A15" s="38">
        <v>14</v>
      </c>
      <c r="B15" s="35">
        <v>34737</v>
      </c>
      <c r="C15" s="34" t="s">
        <v>361</v>
      </c>
      <c r="D15" s="34" t="s">
        <v>356</v>
      </c>
    </row>
    <row r="16" spans="1:4">
      <c r="A16" s="38">
        <v>15</v>
      </c>
      <c r="B16" s="35">
        <v>34979</v>
      </c>
      <c r="C16" s="34" t="s">
        <v>362</v>
      </c>
      <c r="D16" s="34" t="s">
        <v>360</v>
      </c>
    </row>
    <row r="17" spans="1:4">
      <c r="A17" s="38">
        <v>16</v>
      </c>
      <c r="B17" s="35">
        <v>35304</v>
      </c>
      <c r="C17" s="34" t="s">
        <v>363</v>
      </c>
      <c r="D17" s="36" t="s">
        <v>356</v>
      </c>
    </row>
    <row r="18" spans="1:4">
      <c r="A18" s="38">
        <v>17</v>
      </c>
      <c r="B18" s="35">
        <v>35364</v>
      </c>
      <c r="C18" s="34" t="s">
        <v>364</v>
      </c>
      <c r="D18" s="34" t="s">
        <v>360</v>
      </c>
    </row>
    <row r="19" spans="1:4">
      <c r="A19" s="38">
        <v>18</v>
      </c>
      <c r="B19" s="35">
        <v>35417</v>
      </c>
      <c r="C19" s="34" t="s">
        <v>365</v>
      </c>
      <c r="D19" s="36" t="s">
        <v>366</v>
      </c>
    </row>
    <row r="20" spans="1:4">
      <c r="A20" s="38">
        <v>19</v>
      </c>
      <c r="B20" s="35">
        <v>35770</v>
      </c>
      <c r="C20" s="34" t="s">
        <v>367</v>
      </c>
      <c r="D20" s="34" t="s">
        <v>368</v>
      </c>
    </row>
    <row r="21" spans="1:4">
      <c r="A21" s="38">
        <v>20</v>
      </c>
      <c r="B21" s="35">
        <v>35861</v>
      </c>
      <c r="C21" s="34" t="s">
        <v>369</v>
      </c>
      <c r="D21" s="36" t="s">
        <v>370</v>
      </c>
    </row>
    <row r="22" spans="1:4">
      <c r="A22" s="38">
        <v>21</v>
      </c>
      <c r="B22" s="35">
        <v>35868</v>
      </c>
      <c r="C22" s="34" t="s">
        <v>372</v>
      </c>
      <c r="D22" s="36" t="s">
        <v>370</v>
      </c>
    </row>
    <row r="23" spans="1:4">
      <c r="A23" s="38">
        <v>22</v>
      </c>
      <c r="B23" s="35">
        <v>35883</v>
      </c>
      <c r="C23" s="34" t="s">
        <v>373</v>
      </c>
      <c r="D23" s="36" t="s">
        <v>374</v>
      </c>
    </row>
    <row r="24" spans="1:4">
      <c r="A24" s="38">
        <v>23</v>
      </c>
      <c r="B24" s="35">
        <v>35893</v>
      </c>
      <c r="C24" s="34" t="s">
        <v>375</v>
      </c>
      <c r="D24" s="36" t="s">
        <v>376</v>
      </c>
    </row>
    <row r="25" spans="1:4">
      <c r="A25" s="38">
        <v>24</v>
      </c>
      <c r="B25" s="35">
        <v>35898</v>
      </c>
      <c r="C25" s="34" t="s">
        <v>377</v>
      </c>
      <c r="D25" s="36" t="s">
        <v>376</v>
      </c>
    </row>
    <row r="26" spans="1:4">
      <c r="A26" s="38">
        <v>25</v>
      </c>
      <c r="B26" s="35">
        <v>35924</v>
      </c>
      <c r="C26" s="34" t="s">
        <v>378</v>
      </c>
      <c r="D26" s="36" t="s">
        <v>117</v>
      </c>
    </row>
    <row r="27" spans="1:4">
      <c r="A27" s="38">
        <v>26</v>
      </c>
      <c r="B27" s="35">
        <v>36029</v>
      </c>
      <c r="C27" s="34" t="s">
        <v>379</v>
      </c>
      <c r="D27" s="36" t="s">
        <v>117</v>
      </c>
    </row>
    <row r="28" spans="1:4">
      <c r="A28" s="38">
        <v>27</v>
      </c>
      <c r="B28" s="35">
        <v>36085</v>
      </c>
      <c r="C28" s="34" t="s">
        <v>380</v>
      </c>
      <c r="D28" s="34" t="s">
        <v>360</v>
      </c>
    </row>
    <row r="29" spans="1:4">
      <c r="A29" s="38">
        <v>28</v>
      </c>
      <c r="B29" s="35">
        <v>36274</v>
      </c>
      <c r="C29" s="34" t="s">
        <v>381</v>
      </c>
      <c r="D29" s="36" t="s">
        <v>117</v>
      </c>
    </row>
    <row r="30" spans="1:4">
      <c r="A30" s="38">
        <v>29</v>
      </c>
      <c r="B30" s="35">
        <v>36316</v>
      </c>
      <c r="C30" s="34" t="s">
        <v>371</v>
      </c>
      <c r="D30" s="36" t="s">
        <v>117</v>
      </c>
    </row>
    <row r="31" spans="1:4">
      <c r="A31" s="38">
        <v>30</v>
      </c>
      <c r="B31" s="35">
        <v>36393</v>
      </c>
      <c r="C31" s="34" t="s">
        <v>379</v>
      </c>
      <c r="D31" s="36" t="s">
        <v>117</v>
      </c>
    </row>
    <row r="32" spans="1:4">
      <c r="A32" s="38">
        <v>31</v>
      </c>
      <c r="B32" s="35">
        <v>36478</v>
      </c>
      <c r="C32" s="34" t="s">
        <v>382</v>
      </c>
      <c r="D32" s="36" t="s">
        <v>383</v>
      </c>
    </row>
    <row r="33" spans="1:4">
      <c r="A33" s="38">
        <v>32</v>
      </c>
      <c r="B33" s="35">
        <v>36593</v>
      </c>
      <c r="C33" s="34" t="s">
        <v>384</v>
      </c>
      <c r="D33" s="36" t="s">
        <v>370</v>
      </c>
    </row>
    <row r="34" spans="1:4">
      <c r="A34" s="38">
        <v>33</v>
      </c>
      <c r="B34" s="35">
        <v>36750</v>
      </c>
      <c r="C34" s="34" t="s">
        <v>385</v>
      </c>
      <c r="D34" s="34" t="s">
        <v>117</v>
      </c>
    </row>
    <row r="35" spans="1:4">
      <c r="A35" s="38">
        <v>34</v>
      </c>
      <c r="B35" s="35">
        <v>36818</v>
      </c>
      <c r="C35" s="34" t="s">
        <v>386</v>
      </c>
      <c r="D35" s="36" t="s">
        <v>383</v>
      </c>
    </row>
    <row r="36" spans="1:4">
      <c r="A36" s="38">
        <v>35</v>
      </c>
      <c r="B36" s="35">
        <v>36962</v>
      </c>
      <c r="C36" s="34" t="s">
        <v>369</v>
      </c>
      <c r="D36" s="36" t="s">
        <v>370</v>
      </c>
    </row>
    <row r="37" spans="1:4">
      <c r="A37" s="38">
        <v>36</v>
      </c>
      <c r="B37" s="35">
        <v>37254</v>
      </c>
      <c r="C37" s="34" t="s">
        <v>387</v>
      </c>
      <c r="D37" s="36" t="s">
        <v>383</v>
      </c>
    </row>
    <row r="38" spans="1:4">
      <c r="A38" s="38">
        <v>37</v>
      </c>
      <c r="B38" s="35">
        <v>37277</v>
      </c>
      <c r="C38" s="34" t="s">
        <v>388</v>
      </c>
      <c r="D38" s="36" t="s">
        <v>376</v>
      </c>
    </row>
    <row r="39" spans="1:4">
      <c r="A39" s="38">
        <v>38</v>
      </c>
      <c r="B39" s="35">
        <v>37697</v>
      </c>
      <c r="C39" s="34" t="s">
        <v>389</v>
      </c>
      <c r="D39" s="36" t="s">
        <v>390</v>
      </c>
    </row>
    <row r="40" spans="1:4">
      <c r="A40" s="38">
        <v>39</v>
      </c>
      <c r="B40" s="35">
        <v>37723</v>
      </c>
      <c r="C40" s="34" t="s">
        <v>391</v>
      </c>
      <c r="D40" s="36" t="s">
        <v>390</v>
      </c>
    </row>
    <row r="41" spans="1:4">
      <c r="A41" s="38">
        <v>40</v>
      </c>
      <c r="B41" s="35">
        <v>38111</v>
      </c>
      <c r="C41" s="34" t="s">
        <v>392</v>
      </c>
      <c r="D41" s="36" t="s">
        <v>117</v>
      </c>
    </row>
    <row r="42" spans="1:4">
      <c r="A42" s="38">
        <v>41</v>
      </c>
      <c r="B42" s="35">
        <v>38216</v>
      </c>
      <c r="C42" s="34" t="s">
        <v>393</v>
      </c>
      <c r="D42" s="34" t="s">
        <v>394</v>
      </c>
    </row>
    <row r="43" spans="1:4">
      <c r="A43" s="38">
        <v>42</v>
      </c>
      <c r="B43" s="35">
        <v>38312</v>
      </c>
      <c r="C43" s="34" t="s">
        <v>395</v>
      </c>
      <c r="D43" s="34" t="s">
        <v>383</v>
      </c>
    </row>
    <row r="44" spans="1:4">
      <c r="A44" s="38">
        <v>43</v>
      </c>
      <c r="B44" s="35">
        <v>38429</v>
      </c>
      <c r="C44" s="34" t="s">
        <v>396</v>
      </c>
      <c r="D44" s="34" t="s">
        <v>394</v>
      </c>
    </row>
    <row r="45" spans="1:4">
      <c r="A45" s="38">
        <v>44</v>
      </c>
      <c r="B45" s="35">
        <v>38627</v>
      </c>
      <c r="C45" s="34" t="s">
        <v>397</v>
      </c>
      <c r="D45" s="34" t="s">
        <v>383</v>
      </c>
    </row>
    <row r="46" spans="1:4">
      <c r="A46" s="38">
        <v>45</v>
      </c>
      <c r="B46" s="35">
        <v>38739</v>
      </c>
      <c r="C46" s="34" t="s">
        <v>398</v>
      </c>
      <c r="D46" s="36" t="s">
        <v>44</v>
      </c>
    </row>
    <row r="47" spans="1:4">
      <c r="A47" s="38">
        <v>46</v>
      </c>
      <c r="B47" s="35">
        <v>39026</v>
      </c>
      <c r="C47" s="34" t="s">
        <v>399</v>
      </c>
      <c r="D47" s="34" t="s">
        <v>383</v>
      </c>
    </row>
    <row r="48" spans="1:4">
      <c r="A48" s="38">
        <v>47</v>
      </c>
      <c r="B48" s="35">
        <v>39082</v>
      </c>
      <c r="C48" s="34" t="s">
        <v>400</v>
      </c>
      <c r="D48" s="34" t="s">
        <v>383</v>
      </c>
    </row>
    <row r="49" spans="1:4">
      <c r="A49" s="38">
        <v>48</v>
      </c>
      <c r="B49" s="35">
        <v>39359</v>
      </c>
      <c r="C49" s="34" t="s">
        <v>388</v>
      </c>
      <c r="D49" s="36" t="s">
        <v>390</v>
      </c>
    </row>
    <row r="50" spans="1:4">
      <c r="A50" s="38">
        <v>49</v>
      </c>
      <c r="B50" s="35">
        <v>39383</v>
      </c>
      <c r="C50" s="34" t="s">
        <v>401</v>
      </c>
      <c r="D50" s="34" t="s">
        <v>383</v>
      </c>
    </row>
    <row r="51" spans="1:4">
      <c r="A51" s="38">
        <v>50</v>
      </c>
      <c r="B51" s="35">
        <v>39471</v>
      </c>
      <c r="C51" s="34" t="s">
        <v>377</v>
      </c>
      <c r="D51" s="36" t="s">
        <v>390</v>
      </c>
    </row>
    <row r="52" spans="1:4">
      <c r="A52" s="38">
        <v>51</v>
      </c>
      <c r="B52" s="35">
        <v>39536</v>
      </c>
      <c r="C52" s="34" t="s">
        <v>402</v>
      </c>
      <c r="D52" s="36" t="s">
        <v>390</v>
      </c>
    </row>
    <row r="53" spans="1:4">
      <c r="A53" s="38">
        <v>52</v>
      </c>
      <c r="B53" s="35">
        <v>39643</v>
      </c>
      <c r="C53" s="34" t="s">
        <v>403</v>
      </c>
      <c r="D53" s="34" t="s">
        <v>394</v>
      </c>
    </row>
    <row r="54" spans="1:4">
      <c r="A54" s="38">
        <v>53</v>
      </c>
      <c r="B54" s="35">
        <v>39677</v>
      </c>
      <c r="C54" s="34" t="s">
        <v>404</v>
      </c>
      <c r="D54" s="34" t="s">
        <v>383</v>
      </c>
    </row>
    <row r="55" spans="1:4">
      <c r="A55" s="38">
        <v>54</v>
      </c>
      <c r="B55" s="35">
        <v>39732</v>
      </c>
      <c r="C55" s="34" t="s">
        <v>402</v>
      </c>
      <c r="D55" s="36" t="s">
        <v>390</v>
      </c>
    </row>
    <row r="56" spans="1:4">
      <c r="A56" s="38">
        <v>55</v>
      </c>
      <c r="B56" s="35">
        <v>39768</v>
      </c>
      <c r="C56" s="34" t="s">
        <v>405</v>
      </c>
      <c r="D56" s="34" t="s">
        <v>383</v>
      </c>
    </row>
    <row r="57" spans="1:4">
      <c r="A57" s="38">
        <v>56</v>
      </c>
      <c r="B57" s="35">
        <v>39830</v>
      </c>
      <c r="C57" s="34" t="s">
        <v>355</v>
      </c>
      <c r="D57" s="36" t="s">
        <v>390</v>
      </c>
    </row>
    <row r="58" spans="1:4">
      <c r="A58" s="38">
        <v>57</v>
      </c>
      <c r="B58" s="35">
        <v>39901</v>
      </c>
      <c r="C58" s="34" t="s">
        <v>377</v>
      </c>
      <c r="D58" s="36" t="s">
        <v>390</v>
      </c>
    </row>
    <row r="59" spans="1:4">
      <c r="A59" s="38">
        <v>58</v>
      </c>
      <c r="B59" s="35">
        <v>40096</v>
      </c>
      <c r="C59" s="34" t="s">
        <v>402</v>
      </c>
      <c r="D59" s="36" t="s">
        <v>390</v>
      </c>
    </row>
    <row r="60" spans="1:4">
      <c r="A60" s="38">
        <v>59</v>
      </c>
      <c r="B60" s="35">
        <v>40104</v>
      </c>
      <c r="C60" s="34" t="s">
        <v>406</v>
      </c>
      <c r="D60" s="34" t="s">
        <v>383</v>
      </c>
    </row>
    <row r="61" spans="1:4">
      <c r="A61" s="38">
        <v>60</v>
      </c>
      <c r="B61" s="35">
        <v>40166</v>
      </c>
      <c r="C61" s="34" t="s">
        <v>351</v>
      </c>
      <c r="D61" s="36" t="s">
        <v>44</v>
      </c>
    </row>
    <row r="62" spans="1:4">
      <c r="A62" s="38">
        <v>61</v>
      </c>
      <c r="B62" s="35">
        <v>40201</v>
      </c>
      <c r="C62" s="34" t="s">
        <v>407</v>
      </c>
      <c r="D62" s="36" t="s">
        <v>390</v>
      </c>
    </row>
    <row r="63" spans="1:4">
      <c r="A63" s="38">
        <v>62</v>
      </c>
      <c r="B63" s="35">
        <v>40238</v>
      </c>
      <c r="C63" s="34" t="s">
        <v>408</v>
      </c>
      <c r="D63" s="34" t="s">
        <v>409</v>
      </c>
    </row>
    <row r="64" spans="1:4">
      <c r="A64" s="38">
        <v>63</v>
      </c>
      <c r="B64" s="35">
        <v>40251</v>
      </c>
      <c r="C64" s="34" t="s">
        <v>410</v>
      </c>
      <c r="D64" s="36" t="s">
        <v>390</v>
      </c>
    </row>
    <row r="65" spans="1:4">
      <c r="A65" s="38">
        <v>64</v>
      </c>
      <c r="B65" s="35">
        <v>40257</v>
      </c>
      <c r="C65" s="34" t="s">
        <v>391</v>
      </c>
      <c r="D65" s="36" t="s">
        <v>390</v>
      </c>
    </row>
    <row r="66" spans="1:4">
      <c r="A66" s="38">
        <v>65</v>
      </c>
      <c r="B66" s="35">
        <v>40263</v>
      </c>
      <c r="C66" s="34" t="s">
        <v>411</v>
      </c>
      <c r="D66" s="36" t="s">
        <v>412</v>
      </c>
    </row>
    <row r="67" spans="1:4">
      <c r="A67" s="38">
        <v>66</v>
      </c>
      <c r="B67" s="35">
        <v>40292</v>
      </c>
      <c r="C67" s="34" t="s">
        <v>413</v>
      </c>
      <c r="D67" s="36" t="s">
        <v>99</v>
      </c>
    </row>
    <row r="68" spans="1:4">
      <c r="A68" s="38">
        <v>67</v>
      </c>
      <c r="B68" s="35">
        <v>40460</v>
      </c>
      <c r="C68" s="34" t="s">
        <v>407</v>
      </c>
      <c r="D68" s="36" t="s">
        <v>390</v>
      </c>
    </row>
    <row r="69" spans="1:4">
      <c r="A69" s="38">
        <v>68</v>
      </c>
      <c r="B69" s="35">
        <v>40811</v>
      </c>
      <c r="C69" s="34" t="s">
        <v>414</v>
      </c>
      <c r="D69" s="34" t="s">
        <v>383</v>
      </c>
    </row>
    <row r="70" spans="1:4">
      <c r="A70" s="38">
        <v>69</v>
      </c>
      <c r="B70" s="35">
        <v>40812</v>
      </c>
      <c r="C70" s="34" t="s">
        <v>415</v>
      </c>
      <c r="D70" s="36" t="s">
        <v>117</v>
      </c>
    </row>
    <row r="71" spans="1:4">
      <c r="A71" s="38">
        <v>70</v>
      </c>
      <c r="B71" s="35">
        <v>40833</v>
      </c>
      <c r="C71" s="34" t="s">
        <v>355</v>
      </c>
      <c r="D71" s="36" t="s">
        <v>390</v>
      </c>
    </row>
    <row r="72" spans="1:4">
      <c r="A72" s="38">
        <v>71</v>
      </c>
      <c r="B72" s="35">
        <v>40908</v>
      </c>
      <c r="C72" s="34" t="s">
        <v>402</v>
      </c>
      <c r="D72" s="34" t="s">
        <v>390</v>
      </c>
    </row>
    <row r="73" spans="1:4">
      <c r="A73" s="38">
        <v>72</v>
      </c>
      <c r="B73" s="35">
        <v>40943</v>
      </c>
      <c r="C73" s="34" t="s">
        <v>355</v>
      </c>
      <c r="D73" s="34" t="s">
        <v>416</v>
      </c>
    </row>
    <row r="74" spans="1:4">
      <c r="A74" s="38">
        <v>73</v>
      </c>
      <c r="B74" s="35">
        <v>40957</v>
      </c>
      <c r="C74" s="34" t="s">
        <v>391</v>
      </c>
      <c r="D74" s="34" t="s">
        <v>416</v>
      </c>
    </row>
    <row r="75" spans="1:4">
      <c r="A75" s="38">
        <v>74</v>
      </c>
      <c r="B75" s="35">
        <v>41077</v>
      </c>
      <c r="C75" s="34" t="s">
        <v>417</v>
      </c>
      <c r="D75" s="34" t="s">
        <v>117</v>
      </c>
    </row>
    <row r="76" spans="1:4">
      <c r="A76" s="38">
        <v>75</v>
      </c>
      <c r="B76" s="35">
        <v>41182</v>
      </c>
      <c r="C76" s="34" t="s">
        <v>418</v>
      </c>
      <c r="D76" s="34" t="s">
        <v>383</v>
      </c>
    </row>
    <row r="77" spans="1:4">
      <c r="A77" s="38">
        <v>76</v>
      </c>
      <c r="B77" s="35">
        <v>41293</v>
      </c>
      <c r="C77" s="34" t="s">
        <v>391</v>
      </c>
      <c r="D77" s="34" t="s">
        <v>416</v>
      </c>
    </row>
    <row r="78" spans="1:4">
      <c r="A78" s="38">
        <v>77</v>
      </c>
      <c r="B78" s="35">
        <v>41301</v>
      </c>
      <c r="C78" s="34" t="s">
        <v>375</v>
      </c>
      <c r="D78" s="34" t="s">
        <v>416</v>
      </c>
    </row>
    <row r="79" spans="1:4">
      <c r="A79" s="38">
        <v>78</v>
      </c>
      <c r="B79" s="35">
        <v>41303</v>
      </c>
      <c r="C79" s="34" t="s">
        <v>355</v>
      </c>
      <c r="D79" s="34" t="s">
        <v>416</v>
      </c>
    </row>
    <row r="80" spans="1:4">
      <c r="A80" s="38">
        <v>79</v>
      </c>
      <c r="B80" s="35">
        <v>41347</v>
      </c>
      <c r="C80" s="34" t="s">
        <v>361</v>
      </c>
      <c r="D80" s="34" t="s">
        <v>416</v>
      </c>
    </row>
    <row r="81" spans="1:4">
      <c r="A81" s="38">
        <v>80</v>
      </c>
      <c r="B81" s="35">
        <v>41357</v>
      </c>
      <c r="C81" s="34" t="s">
        <v>411</v>
      </c>
      <c r="D81" s="34" t="s">
        <v>412</v>
      </c>
    </row>
    <row r="82" spans="1:4">
      <c r="A82" s="38">
        <v>81</v>
      </c>
      <c r="B82" s="35">
        <v>41662</v>
      </c>
      <c r="C82" s="34" t="s">
        <v>377</v>
      </c>
      <c r="D82" s="34" t="s">
        <v>416</v>
      </c>
    </row>
    <row r="83" spans="1:4">
      <c r="A83" s="38">
        <v>82</v>
      </c>
      <c r="B83" s="35">
        <v>41704</v>
      </c>
      <c r="C83" s="34" t="s">
        <v>419</v>
      </c>
      <c r="D83" s="34" t="s">
        <v>416</v>
      </c>
    </row>
    <row r="84" spans="1:4">
      <c r="A84" s="38">
        <v>83</v>
      </c>
      <c r="B84" s="35">
        <v>41715</v>
      </c>
      <c r="C84" s="34" t="s">
        <v>435</v>
      </c>
      <c r="D84" s="34" t="s">
        <v>416</v>
      </c>
    </row>
    <row r="85" spans="1:4">
      <c r="A85" s="38">
        <v>84</v>
      </c>
      <c r="B85" s="35">
        <v>41779</v>
      </c>
      <c r="C85" s="34" t="s">
        <v>420</v>
      </c>
      <c r="D85" s="34" t="s">
        <v>416</v>
      </c>
    </row>
    <row r="86" spans="1:4">
      <c r="A86" s="38">
        <v>85</v>
      </c>
      <c r="B86" s="35">
        <v>41923</v>
      </c>
      <c r="C86" s="34" t="s">
        <v>377</v>
      </c>
      <c r="D86" s="34" t="s">
        <v>291</v>
      </c>
    </row>
    <row r="87" spans="1:4">
      <c r="A87" s="38">
        <v>86</v>
      </c>
      <c r="B87" s="35">
        <v>41969</v>
      </c>
      <c r="C87" s="34" t="s">
        <v>421</v>
      </c>
      <c r="D87" s="36" t="s">
        <v>291</v>
      </c>
    </row>
    <row r="88" spans="1:4">
      <c r="A88" s="38">
        <v>87</v>
      </c>
      <c r="B88" s="35">
        <v>41971</v>
      </c>
      <c r="C88" s="34" t="s">
        <v>422</v>
      </c>
      <c r="D88" s="36" t="s">
        <v>99</v>
      </c>
    </row>
    <row r="89" spans="1:4">
      <c r="A89" s="38">
        <v>88</v>
      </c>
      <c r="B89" s="35">
        <v>42020</v>
      </c>
      <c r="C89" s="34" t="s">
        <v>423</v>
      </c>
      <c r="D89" s="34" t="s">
        <v>424</v>
      </c>
    </row>
    <row r="90" spans="1:4">
      <c r="A90" s="38">
        <v>89</v>
      </c>
      <c r="B90" s="35">
        <v>42141</v>
      </c>
      <c r="C90" s="34" t="s">
        <v>425</v>
      </c>
      <c r="D90" s="34" t="s">
        <v>436</v>
      </c>
    </row>
    <row r="91" spans="1:4">
      <c r="A91" s="38">
        <v>90</v>
      </c>
      <c r="B91" s="35">
        <v>42161</v>
      </c>
      <c r="C91" s="34" t="s">
        <v>434</v>
      </c>
      <c r="D91" s="36" t="s">
        <v>291</v>
      </c>
    </row>
    <row r="92" spans="1:4">
      <c r="A92" s="38">
        <v>91</v>
      </c>
      <c r="B92" s="35">
        <v>42166</v>
      </c>
      <c r="C92" s="34" t="s">
        <v>426</v>
      </c>
      <c r="D92" s="34" t="s">
        <v>117</v>
      </c>
    </row>
    <row r="93" spans="1:4">
      <c r="A93" s="38">
        <v>92</v>
      </c>
      <c r="B93" s="35">
        <v>42285</v>
      </c>
      <c r="C93" s="34" t="s">
        <v>375</v>
      </c>
      <c r="D93" s="34" t="s">
        <v>291</v>
      </c>
    </row>
    <row r="94" spans="1:4">
      <c r="A94" s="38">
        <v>93</v>
      </c>
      <c r="B94" s="35">
        <v>42336</v>
      </c>
      <c r="C94" s="34" t="s">
        <v>361</v>
      </c>
      <c r="D94" s="34" t="s">
        <v>291</v>
      </c>
    </row>
    <row r="95" spans="1:4">
      <c r="A95" s="38">
        <v>94</v>
      </c>
      <c r="B95" s="35">
        <v>42338</v>
      </c>
      <c r="C95" s="34" t="s">
        <v>431</v>
      </c>
      <c r="D95" s="34" t="s">
        <v>44</v>
      </c>
    </row>
    <row r="96" spans="1:4">
      <c r="A96" s="38">
        <v>95</v>
      </c>
      <c r="B96" s="35">
        <v>42384</v>
      </c>
      <c r="C96" s="34" t="s">
        <v>410</v>
      </c>
      <c r="D96" s="34" t="s">
        <v>291</v>
      </c>
    </row>
    <row r="97" spans="1:4">
      <c r="A97" s="38">
        <v>96</v>
      </c>
      <c r="B97" s="35">
        <v>42416</v>
      </c>
      <c r="C97" s="34" t="s">
        <v>427</v>
      </c>
      <c r="D97" s="34" t="s">
        <v>291</v>
      </c>
    </row>
    <row r="98" spans="1:4">
      <c r="A98" s="38">
        <v>97</v>
      </c>
      <c r="B98" s="35">
        <v>42435</v>
      </c>
      <c r="C98" s="34" t="s">
        <v>428</v>
      </c>
      <c r="D98" s="34" t="s">
        <v>429</v>
      </c>
    </row>
    <row r="99" spans="1:4">
      <c r="A99" s="38">
        <v>98</v>
      </c>
      <c r="B99" s="35">
        <v>42440</v>
      </c>
      <c r="C99" s="34" t="s">
        <v>375</v>
      </c>
      <c r="D99" s="34" t="s">
        <v>291</v>
      </c>
    </row>
    <row r="100" spans="1:4">
      <c r="A100" s="38">
        <v>99</v>
      </c>
      <c r="B100" s="35">
        <v>42442</v>
      </c>
      <c r="C100" s="34" t="s">
        <v>411</v>
      </c>
      <c r="D100" s="34" t="s">
        <v>412</v>
      </c>
    </row>
    <row r="101" spans="1:4">
      <c r="A101" s="38">
        <v>100</v>
      </c>
      <c r="B101" s="35">
        <v>42446</v>
      </c>
      <c r="C101" s="34" t="s">
        <v>430</v>
      </c>
      <c r="D101" s="34" t="s">
        <v>291</v>
      </c>
    </row>
    <row r="102" spans="1:4">
      <c r="A102" s="38">
        <v>101</v>
      </c>
      <c r="B102" s="35">
        <v>42476</v>
      </c>
      <c r="C102" s="34" t="s">
        <v>433</v>
      </c>
      <c r="D102" s="34" t="s">
        <v>291</v>
      </c>
    </row>
    <row r="103" spans="1:4">
      <c r="A103" s="38">
        <v>102</v>
      </c>
      <c r="B103" s="35">
        <v>42482</v>
      </c>
      <c r="C103" s="34" t="s">
        <v>432</v>
      </c>
      <c r="D103" s="34" t="s">
        <v>44</v>
      </c>
    </row>
    <row r="104" spans="1:4">
      <c r="A104" s="38">
        <v>103</v>
      </c>
      <c r="B104" s="35">
        <v>42608</v>
      </c>
      <c r="C104" s="40" t="s">
        <v>438</v>
      </c>
      <c r="D104" s="40" t="s">
        <v>73</v>
      </c>
    </row>
    <row r="105" spans="1:4">
      <c r="A105" s="38">
        <v>104</v>
      </c>
      <c r="B105" s="35">
        <v>42707</v>
      </c>
      <c r="C105" s="40" t="s">
        <v>588</v>
      </c>
      <c r="D105" s="34" t="s">
        <v>368</v>
      </c>
    </row>
    <row r="106" spans="1:4">
      <c r="A106" s="38">
        <v>105</v>
      </c>
      <c r="B106" s="35">
        <v>43435</v>
      </c>
      <c r="C106" s="40" t="s">
        <v>588</v>
      </c>
      <c r="D106" s="34" t="s">
        <v>368</v>
      </c>
    </row>
    <row r="107" spans="1:4">
      <c r="A107" s="38">
        <v>106</v>
      </c>
      <c r="B107" s="35">
        <v>43533</v>
      </c>
      <c r="C107" s="40" t="s">
        <v>411</v>
      </c>
      <c r="D107" s="40" t="s">
        <v>412</v>
      </c>
    </row>
    <row r="108" spans="1:4">
      <c r="A108" s="38">
        <v>107</v>
      </c>
      <c r="B108" s="35">
        <v>44307</v>
      </c>
      <c r="C108" s="40" t="s">
        <v>411</v>
      </c>
      <c r="D108" s="40" t="s">
        <v>412</v>
      </c>
    </row>
    <row r="109" spans="1:4">
      <c r="B109" s="37">
        <v>44876</v>
      </c>
      <c r="C109" s="34" t="s">
        <v>391</v>
      </c>
      <c r="D109" s="51" t="s">
        <v>749</v>
      </c>
    </row>
    <row r="110" spans="1:4">
      <c r="C110" s="33" t="s">
        <v>589</v>
      </c>
    </row>
    <row r="111" spans="1:4">
      <c r="C111" s="46" t="s">
        <v>590</v>
      </c>
    </row>
    <row r="112" spans="1:4">
      <c r="C112" s="46" t="s">
        <v>591</v>
      </c>
    </row>
    <row r="113" spans="3:3">
      <c r="C113" s="46" t="s">
        <v>592</v>
      </c>
    </row>
  </sheetData>
  <sortState xmlns:xlrd2="http://schemas.microsoft.com/office/spreadsheetml/2017/richdata2" ref="B2:D108">
    <sortCondition ref="B2:B108"/>
  </sortState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"/>
  <dimension ref="A1:E25"/>
  <sheetViews>
    <sheetView workbookViewId="0">
      <selection activeCell="G7" sqref="G7"/>
    </sheetView>
  </sheetViews>
  <sheetFormatPr defaultRowHeight="12.75"/>
  <cols>
    <col min="1" max="1" width="23.85546875" bestFit="1" customWidth="1"/>
    <col min="2" max="2" width="14.7109375" bestFit="1" customWidth="1"/>
  </cols>
  <sheetData>
    <row r="1" spans="1:5">
      <c r="A1" s="25" t="s">
        <v>162</v>
      </c>
      <c r="B1" s="25" t="s">
        <v>163</v>
      </c>
      <c r="C1" s="47"/>
      <c r="D1" s="47"/>
      <c r="E1" s="48" t="s">
        <v>587</v>
      </c>
    </row>
    <row r="2" spans="1:5">
      <c r="A2" s="27" t="s">
        <v>19</v>
      </c>
      <c r="B2" s="5">
        <v>6</v>
      </c>
      <c r="C2" s="47">
        <f t="shared" ref="C2:C13" si="0">COUNTIFS(bands,"*" &amp; A2 &amp; "*")</f>
        <v>15</v>
      </c>
      <c r="D2" s="47"/>
      <c r="E2" s="47">
        <v>15</v>
      </c>
    </row>
    <row r="3" spans="1:5">
      <c r="A3" s="27" t="s">
        <v>27</v>
      </c>
      <c r="B3" s="5">
        <v>6</v>
      </c>
      <c r="C3" s="47">
        <f t="shared" si="0"/>
        <v>15</v>
      </c>
      <c r="D3" s="47"/>
      <c r="E3" s="47">
        <v>14</v>
      </c>
    </row>
    <row r="4" spans="1:5">
      <c r="A4" s="27" t="s">
        <v>83</v>
      </c>
      <c r="B4" s="5">
        <v>5</v>
      </c>
      <c r="C4" s="47">
        <f t="shared" si="0"/>
        <v>7</v>
      </c>
      <c r="D4" s="47"/>
      <c r="E4" s="47">
        <v>6</v>
      </c>
    </row>
    <row r="5" spans="1:5">
      <c r="A5" s="27" t="s">
        <v>23</v>
      </c>
      <c r="B5" s="5">
        <v>4</v>
      </c>
      <c r="C5" s="47">
        <f t="shared" si="0"/>
        <v>18</v>
      </c>
      <c r="D5" s="47"/>
      <c r="E5" s="47">
        <v>9</v>
      </c>
    </row>
    <row r="6" spans="1:5">
      <c r="A6" s="27" t="s">
        <v>157</v>
      </c>
      <c r="B6" s="5">
        <v>2</v>
      </c>
      <c r="C6" s="47">
        <f t="shared" si="0"/>
        <v>5</v>
      </c>
      <c r="D6" s="47"/>
      <c r="E6" s="47"/>
    </row>
    <row r="7" spans="1:5">
      <c r="A7" s="27" t="s">
        <v>265</v>
      </c>
      <c r="B7" s="5">
        <v>1</v>
      </c>
      <c r="C7" s="47">
        <f t="shared" si="0"/>
        <v>4</v>
      </c>
      <c r="D7" s="47"/>
      <c r="E7" s="47"/>
    </row>
    <row r="8" spans="1:5">
      <c r="A8" s="27" t="s">
        <v>146</v>
      </c>
      <c r="B8" s="5">
        <v>1</v>
      </c>
      <c r="C8" s="47">
        <f t="shared" si="0"/>
        <v>1</v>
      </c>
      <c r="D8" s="47"/>
      <c r="E8" s="47"/>
    </row>
    <row r="9" spans="1:5">
      <c r="A9" s="27" t="s">
        <v>160</v>
      </c>
      <c r="B9" s="5">
        <v>1</v>
      </c>
      <c r="C9" s="47">
        <f t="shared" si="0"/>
        <v>12</v>
      </c>
      <c r="D9" s="47"/>
      <c r="E9" s="47"/>
    </row>
    <row r="10" spans="1:5">
      <c r="A10" s="27" t="s">
        <v>137</v>
      </c>
      <c r="B10" s="5">
        <v>1</v>
      </c>
      <c r="C10" s="47">
        <f t="shared" si="0"/>
        <v>2</v>
      </c>
      <c r="D10" s="47"/>
      <c r="E10" s="47"/>
    </row>
    <row r="11" spans="1:5">
      <c r="A11" s="27" t="s">
        <v>54</v>
      </c>
      <c r="B11" s="5">
        <v>1</v>
      </c>
      <c r="C11" s="47">
        <f t="shared" si="0"/>
        <v>7</v>
      </c>
      <c r="D11" s="47"/>
      <c r="E11" s="47"/>
    </row>
    <row r="12" spans="1:5">
      <c r="A12" s="27" t="s">
        <v>130</v>
      </c>
      <c r="B12" s="5">
        <v>1</v>
      </c>
      <c r="C12" s="47">
        <f t="shared" si="0"/>
        <v>3</v>
      </c>
      <c r="D12" s="47"/>
      <c r="E12" s="47"/>
    </row>
    <row r="13" spans="1:5">
      <c r="A13" s="27" t="s">
        <v>138</v>
      </c>
      <c r="B13" s="5">
        <v>1</v>
      </c>
      <c r="C13" s="47">
        <f t="shared" si="0"/>
        <v>1</v>
      </c>
      <c r="D13" s="47"/>
      <c r="E13" s="47"/>
    </row>
    <row r="14" spans="1:5">
      <c r="A14" s="27" t="s">
        <v>68</v>
      </c>
      <c r="B14" s="5">
        <v>1</v>
      </c>
      <c r="C14" s="47">
        <f>COUNTIF(bands,A14)</f>
        <v>8</v>
      </c>
      <c r="D14" s="47"/>
      <c r="E14" s="47">
        <v>6</v>
      </c>
    </row>
    <row r="15" spans="1:5">
      <c r="A15" s="27" t="s">
        <v>18</v>
      </c>
      <c r="B15" s="5">
        <v>1</v>
      </c>
      <c r="C15" s="47">
        <f t="shared" ref="C15:C24" si="1">COUNTIFS(bands,"*" &amp; A15 &amp; "*")</f>
        <v>2</v>
      </c>
      <c r="D15" s="47"/>
      <c r="E15" s="47"/>
    </row>
    <row r="16" spans="1:5">
      <c r="A16" s="27" t="s">
        <v>152</v>
      </c>
      <c r="B16" s="5">
        <v>1</v>
      </c>
      <c r="C16" s="47">
        <f t="shared" si="1"/>
        <v>3</v>
      </c>
      <c r="D16" s="47"/>
      <c r="E16" s="47"/>
    </row>
    <row r="17" spans="1:5">
      <c r="A17" s="27" t="s">
        <v>155</v>
      </c>
      <c r="B17" s="5">
        <v>1</v>
      </c>
      <c r="C17" s="47">
        <f t="shared" si="1"/>
        <v>0</v>
      </c>
      <c r="D17" s="47"/>
      <c r="E17" s="47"/>
    </row>
    <row r="18" spans="1:5">
      <c r="A18" s="27" t="s">
        <v>143</v>
      </c>
      <c r="B18" s="5">
        <v>1</v>
      </c>
      <c r="C18" s="47">
        <f t="shared" si="1"/>
        <v>1</v>
      </c>
      <c r="D18" s="47"/>
      <c r="E18" s="47"/>
    </row>
    <row r="19" spans="1:5">
      <c r="A19" s="27" t="s">
        <v>29</v>
      </c>
      <c r="B19" s="5">
        <v>1</v>
      </c>
      <c r="C19" s="47">
        <f t="shared" si="1"/>
        <v>7</v>
      </c>
      <c r="D19" s="47"/>
      <c r="E19" s="47"/>
    </row>
    <row r="20" spans="1:5">
      <c r="A20" s="27" t="s">
        <v>280</v>
      </c>
      <c r="B20" s="5">
        <v>0</v>
      </c>
      <c r="C20" s="47">
        <f t="shared" si="1"/>
        <v>0</v>
      </c>
      <c r="D20" s="47"/>
      <c r="E20" s="47"/>
    </row>
    <row r="21" spans="1:5">
      <c r="A21" s="27" t="s">
        <v>281</v>
      </c>
      <c r="B21" s="5">
        <v>0</v>
      </c>
      <c r="C21" s="47">
        <f t="shared" si="1"/>
        <v>0</v>
      </c>
      <c r="D21" s="47"/>
      <c r="E21" s="47"/>
    </row>
    <row r="22" spans="1:5">
      <c r="A22" s="27" t="s">
        <v>158</v>
      </c>
      <c r="B22" s="5">
        <v>0</v>
      </c>
      <c r="C22" s="47">
        <f t="shared" si="1"/>
        <v>0</v>
      </c>
      <c r="D22" s="47"/>
      <c r="E22" s="47"/>
    </row>
    <row r="23" spans="1:5">
      <c r="A23" s="27" t="s">
        <v>159</v>
      </c>
      <c r="B23" s="5">
        <v>0</v>
      </c>
      <c r="C23" s="47">
        <f t="shared" si="1"/>
        <v>0</v>
      </c>
      <c r="D23" s="47"/>
      <c r="E23" s="47"/>
    </row>
    <row r="24" spans="1:5">
      <c r="A24" s="27" t="s">
        <v>156</v>
      </c>
      <c r="B24" s="5">
        <v>0</v>
      </c>
      <c r="C24" s="47">
        <f t="shared" si="1"/>
        <v>0</v>
      </c>
      <c r="D24" s="47"/>
      <c r="E24" s="47"/>
    </row>
    <row r="25" spans="1:5">
      <c r="A25" s="27" t="s">
        <v>161</v>
      </c>
      <c r="B25" s="5">
        <v>0</v>
      </c>
      <c r="C25" s="47">
        <f>COUNTIF(bands,A25)</f>
        <v>0</v>
      </c>
      <c r="D25" s="47"/>
      <c r="E25" s="49">
        <v>1</v>
      </c>
    </row>
  </sheetData>
  <sortState xmlns:xlrd2="http://schemas.microsoft.com/office/spreadsheetml/2017/richdata2" ref="A2:B25">
    <sortCondition descending="1" ref="B2:B25"/>
    <sortCondition ref="A2:A25"/>
  </sortState>
  <pageMargins left="0.7" right="0.7" top="0.75" bottom="0.75" header="0.3" footer="0.3"/>
  <pageSetup orientation="portrait" r:id="rId1"/>
  <ignoredErrors>
    <ignoredError sqref="C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B777"/>
  <sheetViews>
    <sheetView zoomScale="145" zoomScaleNormal="145" workbookViewId="0">
      <pane ySplit="1" topLeftCell="A2" activePane="bottomLeft" state="frozen"/>
      <selection pane="bottomLeft" sqref="A1:B1048576"/>
    </sheetView>
  </sheetViews>
  <sheetFormatPr defaultRowHeight="12.75"/>
  <cols>
    <col min="1" max="1" width="40.5703125" style="111" bestFit="1" customWidth="1"/>
    <col min="2" max="2" width="8" style="12" bestFit="1" customWidth="1"/>
  </cols>
  <sheetData>
    <row r="1" spans="1:2" ht="25.5">
      <c r="A1" s="74" t="s">
        <v>53</v>
      </c>
      <c r="B1" s="120" t="s">
        <v>1801</v>
      </c>
    </row>
    <row r="2" spans="1:2">
      <c r="A2" s="123" t="s">
        <v>699</v>
      </c>
      <c r="B2" s="124">
        <v>26</v>
      </c>
    </row>
    <row r="3" spans="1:2">
      <c r="A3" s="123" t="s">
        <v>75</v>
      </c>
      <c r="B3" s="124">
        <v>24</v>
      </c>
    </row>
    <row r="4" spans="1:2">
      <c r="A4" s="123" t="s">
        <v>20</v>
      </c>
      <c r="B4" s="124">
        <v>19</v>
      </c>
    </row>
    <row r="5" spans="1:2">
      <c r="A5" s="123" t="s">
        <v>23</v>
      </c>
      <c r="B5" s="124">
        <v>18</v>
      </c>
    </row>
    <row r="6" spans="1:2">
      <c r="A6" s="123" t="s">
        <v>11</v>
      </c>
      <c r="B6" s="124">
        <v>18</v>
      </c>
    </row>
    <row r="7" spans="1:2">
      <c r="A7" s="123" t="s">
        <v>27</v>
      </c>
      <c r="B7" s="124">
        <v>15</v>
      </c>
    </row>
    <row r="8" spans="1:2">
      <c r="A8" s="123" t="s">
        <v>19</v>
      </c>
      <c r="B8" s="124">
        <v>15</v>
      </c>
    </row>
    <row r="9" spans="1:2">
      <c r="A9" s="123" t="s">
        <v>616</v>
      </c>
      <c r="B9" s="124">
        <v>13</v>
      </c>
    </row>
    <row r="10" spans="1:2">
      <c r="A10" s="123" t="s">
        <v>80</v>
      </c>
      <c r="B10" s="124">
        <v>13</v>
      </c>
    </row>
    <row r="11" spans="1:2">
      <c r="A11" s="123" t="s">
        <v>70</v>
      </c>
      <c r="B11" s="124">
        <v>13</v>
      </c>
    </row>
    <row r="12" spans="1:2">
      <c r="A12" s="123" t="s">
        <v>601</v>
      </c>
      <c r="B12" s="124">
        <v>12</v>
      </c>
    </row>
    <row r="13" spans="1:2">
      <c r="A13" s="123" t="s">
        <v>486</v>
      </c>
      <c r="B13" s="124">
        <v>12</v>
      </c>
    </row>
    <row r="14" spans="1:2">
      <c r="A14" s="123" t="s">
        <v>618</v>
      </c>
      <c r="B14" s="124">
        <v>11</v>
      </c>
    </row>
    <row r="15" spans="1:2">
      <c r="A15" s="123" t="s">
        <v>484</v>
      </c>
      <c r="B15" s="124">
        <v>11</v>
      </c>
    </row>
    <row r="16" spans="1:2">
      <c r="A16" s="123" t="s">
        <v>461</v>
      </c>
      <c r="B16" s="124">
        <v>11</v>
      </c>
    </row>
    <row r="17" spans="1:2">
      <c r="A17" s="123" t="s">
        <v>763</v>
      </c>
      <c r="B17" s="124">
        <v>10</v>
      </c>
    </row>
    <row r="18" spans="1:2">
      <c r="A18" s="123" t="s">
        <v>462</v>
      </c>
      <c r="B18" s="124">
        <v>10</v>
      </c>
    </row>
    <row r="19" spans="1:2">
      <c r="A19" s="123" t="s">
        <v>247</v>
      </c>
      <c r="B19" s="124">
        <v>9</v>
      </c>
    </row>
    <row r="20" spans="1:2">
      <c r="A20" s="123" t="s">
        <v>511</v>
      </c>
      <c r="B20" s="124">
        <v>9</v>
      </c>
    </row>
    <row r="21" spans="1:2">
      <c r="A21" s="123" t="s">
        <v>17</v>
      </c>
      <c r="B21" s="124">
        <v>8</v>
      </c>
    </row>
    <row r="22" spans="1:2">
      <c r="A22" s="123" t="s">
        <v>483</v>
      </c>
      <c r="B22" s="124">
        <v>8</v>
      </c>
    </row>
    <row r="23" spans="1:2">
      <c r="A23" s="123" t="s">
        <v>35</v>
      </c>
      <c r="B23" s="124">
        <v>8</v>
      </c>
    </row>
    <row r="24" spans="1:2">
      <c r="A24" s="123" t="s">
        <v>68</v>
      </c>
      <c r="B24" s="124">
        <v>8</v>
      </c>
    </row>
    <row r="25" spans="1:2">
      <c r="A25" s="123" t="s">
        <v>1385</v>
      </c>
      <c r="B25" s="124">
        <v>8</v>
      </c>
    </row>
    <row r="26" spans="1:2">
      <c r="A26" s="123" t="s">
        <v>620</v>
      </c>
      <c r="B26" s="124">
        <v>8</v>
      </c>
    </row>
    <row r="27" spans="1:2">
      <c r="A27" s="123" t="s">
        <v>1527</v>
      </c>
      <c r="B27" s="124">
        <v>8</v>
      </c>
    </row>
    <row r="28" spans="1:2">
      <c r="A28" s="123" t="s">
        <v>638</v>
      </c>
      <c r="B28" s="124">
        <v>8</v>
      </c>
    </row>
    <row r="29" spans="1:2">
      <c r="A29" s="123" t="s">
        <v>43</v>
      </c>
      <c r="B29" s="124">
        <v>8</v>
      </c>
    </row>
    <row r="30" spans="1:2">
      <c r="A30" s="123" t="s">
        <v>641</v>
      </c>
      <c r="B30" s="124">
        <v>8</v>
      </c>
    </row>
    <row r="31" spans="1:2">
      <c r="A31" s="123" t="s">
        <v>71</v>
      </c>
      <c r="B31" s="124">
        <v>8</v>
      </c>
    </row>
    <row r="32" spans="1:2">
      <c r="A32" s="123" t="s">
        <v>12</v>
      </c>
      <c r="B32" s="124">
        <v>7</v>
      </c>
    </row>
    <row r="33" spans="1:2">
      <c r="A33" s="123" t="s">
        <v>678</v>
      </c>
      <c r="B33" s="124">
        <v>7</v>
      </c>
    </row>
    <row r="34" spans="1:2">
      <c r="A34" s="123" t="s">
        <v>482</v>
      </c>
      <c r="B34" s="124">
        <v>7</v>
      </c>
    </row>
    <row r="35" spans="1:2">
      <c r="A35" s="123" t="s">
        <v>1621</v>
      </c>
      <c r="B35" s="124">
        <v>7</v>
      </c>
    </row>
    <row r="36" spans="1:2">
      <c r="A36" s="123" t="s">
        <v>536</v>
      </c>
      <c r="B36" s="124">
        <v>7</v>
      </c>
    </row>
    <row r="37" spans="1:2">
      <c r="A37" s="123" t="s">
        <v>573</v>
      </c>
      <c r="B37" s="124">
        <v>7</v>
      </c>
    </row>
    <row r="38" spans="1:2">
      <c r="A38" s="123" t="s">
        <v>29</v>
      </c>
      <c r="B38" s="124">
        <v>7</v>
      </c>
    </row>
    <row r="39" spans="1:2">
      <c r="A39" s="123" t="s">
        <v>468</v>
      </c>
      <c r="B39" s="124">
        <v>7</v>
      </c>
    </row>
    <row r="40" spans="1:2">
      <c r="A40" s="123" t="s">
        <v>239</v>
      </c>
      <c r="B40" s="124">
        <v>7</v>
      </c>
    </row>
    <row r="41" spans="1:2">
      <c r="A41" s="123" t="s">
        <v>257</v>
      </c>
      <c r="B41" s="124">
        <v>7</v>
      </c>
    </row>
    <row r="42" spans="1:2">
      <c r="A42" s="123" t="s">
        <v>36</v>
      </c>
      <c r="B42" s="124">
        <v>7</v>
      </c>
    </row>
    <row r="43" spans="1:2">
      <c r="A43" s="123" t="s">
        <v>755</v>
      </c>
      <c r="B43" s="124">
        <v>7</v>
      </c>
    </row>
    <row r="44" spans="1:2">
      <c r="A44" s="123" t="s">
        <v>598</v>
      </c>
      <c r="B44" s="124">
        <v>7</v>
      </c>
    </row>
    <row r="45" spans="1:2">
      <c r="A45" s="123" t="s">
        <v>512</v>
      </c>
      <c r="B45" s="124">
        <v>7</v>
      </c>
    </row>
    <row r="46" spans="1:2">
      <c r="A46" s="123" t="s">
        <v>610</v>
      </c>
      <c r="B46" s="124">
        <v>6</v>
      </c>
    </row>
    <row r="47" spans="1:2">
      <c r="A47" s="123" t="s">
        <v>1260</v>
      </c>
      <c r="B47" s="124">
        <v>6</v>
      </c>
    </row>
    <row r="48" spans="1:2">
      <c r="A48" s="123" t="s">
        <v>622</v>
      </c>
      <c r="B48" s="124">
        <v>6</v>
      </c>
    </row>
    <row r="49" spans="1:2">
      <c r="A49" s="123" t="s">
        <v>481</v>
      </c>
      <c r="B49" s="124">
        <v>6</v>
      </c>
    </row>
    <row r="50" spans="1:2">
      <c r="A50" s="123" t="s">
        <v>309</v>
      </c>
      <c r="B50" s="124">
        <v>6</v>
      </c>
    </row>
    <row r="51" spans="1:2">
      <c r="A51" s="123" t="s">
        <v>218</v>
      </c>
      <c r="B51" s="124">
        <v>6</v>
      </c>
    </row>
    <row r="52" spans="1:2">
      <c r="A52" s="123" t="s">
        <v>698</v>
      </c>
      <c r="B52" s="124">
        <v>6</v>
      </c>
    </row>
    <row r="53" spans="1:2">
      <c r="A53" s="123" t="s">
        <v>272</v>
      </c>
      <c r="B53" s="124">
        <v>6</v>
      </c>
    </row>
    <row r="54" spans="1:2">
      <c r="A54" s="123" t="s">
        <v>83</v>
      </c>
      <c r="B54" s="124">
        <v>6</v>
      </c>
    </row>
    <row r="55" spans="1:2">
      <c r="A55" s="123" t="s">
        <v>480</v>
      </c>
      <c r="B55" s="124">
        <v>6</v>
      </c>
    </row>
    <row r="56" spans="1:2">
      <c r="A56" s="123" t="s">
        <v>662</v>
      </c>
      <c r="B56" s="124">
        <v>6</v>
      </c>
    </row>
    <row r="57" spans="1:2">
      <c r="A57" s="123" t="s">
        <v>754</v>
      </c>
      <c r="B57" s="124">
        <v>6</v>
      </c>
    </row>
    <row r="58" spans="1:2">
      <c r="A58" s="123" t="s">
        <v>507</v>
      </c>
      <c r="B58" s="124">
        <v>6</v>
      </c>
    </row>
    <row r="59" spans="1:2">
      <c r="A59" s="123" t="s">
        <v>727</v>
      </c>
      <c r="B59" s="124">
        <v>6</v>
      </c>
    </row>
    <row r="60" spans="1:2">
      <c r="A60" s="123" t="s">
        <v>249</v>
      </c>
      <c r="B60" s="124">
        <v>6</v>
      </c>
    </row>
    <row r="61" spans="1:2">
      <c r="A61" s="123" t="s">
        <v>694</v>
      </c>
      <c r="B61" s="124">
        <v>5</v>
      </c>
    </row>
    <row r="62" spans="1:2">
      <c r="A62" s="123" t="s">
        <v>157</v>
      </c>
      <c r="B62" s="124">
        <v>5</v>
      </c>
    </row>
    <row r="63" spans="1:2">
      <c r="A63" s="123" t="s">
        <v>1437</v>
      </c>
      <c r="B63" s="124">
        <v>5</v>
      </c>
    </row>
    <row r="64" spans="1:2">
      <c r="A64" s="123" t="s">
        <v>528</v>
      </c>
      <c r="B64" s="124">
        <v>5</v>
      </c>
    </row>
    <row r="65" spans="1:2">
      <c r="A65" s="123" t="s">
        <v>207</v>
      </c>
      <c r="B65" s="124">
        <v>5</v>
      </c>
    </row>
    <row r="66" spans="1:2">
      <c r="A66" s="123" t="s">
        <v>264</v>
      </c>
      <c r="B66" s="124">
        <v>5</v>
      </c>
    </row>
    <row r="67" spans="1:2">
      <c r="A67" s="123" t="s">
        <v>50</v>
      </c>
      <c r="B67" s="124">
        <v>5</v>
      </c>
    </row>
    <row r="68" spans="1:2">
      <c r="A68" s="123" t="s">
        <v>490</v>
      </c>
      <c r="B68" s="124">
        <v>5</v>
      </c>
    </row>
    <row r="69" spans="1:2">
      <c r="A69" s="123" t="s">
        <v>627</v>
      </c>
      <c r="B69" s="124">
        <v>5</v>
      </c>
    </row>
    <row r="70" spans="1:2">
      <c r="A70" s="123" t="s">
        <v>76</v>
      </c>
      <c r="B70" s="124">
        <v>5</v>
      </c>
    </row>
    <row r="71" spans="1:2">
      <c r="A71" s="123" t="s">
        <v>294</v>
      </c>
      <c r="B71" s="124">
        <v>5</v>
      </c>
    </row>
    <row r="72" spans="1:2">
      <c r="A72" s="123" t="s">
        <v>88</v>
      </c>
      <c r="B72" s="124">
        <v>5</v>
      </c>
    </row>
    <row r="73" spans="1:2">
      <c r="A73" s="123" t="s">
        <v>619</v>
      </c>
      <c r="B73" s="124">
        <v>5</v>
      </c>
    </row>
    <row r="74" spans="1:2">
      <c r="A74" s="123" t="s">
        <v>630</v>
      </c>
      <c r="B74" s="124">
        <v>5</v>
      </c>
    </row>
    <row r="75" spans="1:2">
      <c r="A75" s="123" t="s">
        <v>1803</v>
      </c>
      <c r="B75" s="124">
        <v>5</v>
      </c>
    </row>
    <row r="76" spans="1:2">
      <c r="A76" s="123" t="s">
        <v>686</v>
      </c>
      <c r="B76" s="124">
        <v>5</v>
      </c>
    </row>
    <row r="77" spans="1:2">
      <c r="A77" s="123" t="s">
        <v>41</v>
      </c>
      <c r="B77" s="124">
        <v>5</v>
      </c>
    </row>
    <row r="78" spans="1:2">
      <c r="A78" s="123" t="s">
        <v>687</v>
      </c>
      <c r="B78" s="124">
        <v>5</v>
      </c>
    </row>
    <row r="79" spans="1:2">
      <c r="A79" s="123" t="s">
        <v>770</v>
      </c>
      <c r="B79" s="124">
        <v>5</v>
      </c>
    </row>
    <row r="80" spans="1:2">
      <c r="A80" s="123" t="s">
        <v>726</v>
      </c>
      <c r="B80" s="124">
        <v>5</v>
      </c>
    </row>
    <row r="81" spans="1:2">
      <c r="A81" s="123" t="s">
        <v>704</v>
      </c>
      <c r="B81" s="124">
        <v>5</v>
      </c>
    </row>
    <row r="82" spans="1:2">
      <c r="A82" s="123" t="s">
        <v>1410</v>
      </c>
      <c r="B82" s="124">
        <v>5</v>
      </c>
    </row>
    <row r="83" spans="1:2">
      <c r="A83" s="123" t="s">
        <v>1244</v>
      </c>
      <c r="B83" s="124">
        <v>5</v>
      </c>
    </row>
    <row r="84" spans="1:2">
      <c r="A84" s="123" t="s">
        <v>764</v>
      </c>
      <c r="B84" s="124">
        <v>5</v>
      </c>
    </row>
    <row r="85" spans="1:2">
      <c r="A85" s="123" t="s">
        <v>707</v>
      </c>
      <c r="B85" s="124">
        <v>5</v>
      </c>
    </row>
    <row r="86" spans="1:2">
      <c r="A86" s="123" t="s">
        <v>38</v>
      </c>
      <c r="B86" s="124">
        <v>4</v>
      </c>
    </row>
    <row r="87" spans="1:2">
      <c r="A87" s="123" t="s">
        <v>201</v>
      </c>
      <c r="B87" s="124">
        <v>4</v>
      </c>
    </row>
    <row r="88" spans="1:2">
      <c r="A88" s="123" t="s">
        <v>766</v>
      </c>
      <c r="B88" s="124">
        <v>4</v>
      </c>
    </row>
    <row r="89" spans="1:2">
      <c r="A89" s="123" t="s">
        <v>265</v>
      </c>
      <c r="B89" s="124">
        <v>4</v>
      </c>
    </row>
    <row r="90" spans="1:2">
      <c r="A90" s="123" t="s">
        <v>1448</v>
      </c>
      <c r="B90" s="124">
        <v>4</v>
      </c>
    </row>
    <row r="91" spans="1:2">
      <c r="A91" s="123" t="s">
        <v>621</v>
      </c>
      <c r="B91" s="124">
        <v>4</v>
      </c>
    </row>
    <row r="92" spans="1:2">
      <c r="A92" s="123" t="s">
        <v>1241</v>
      </c>
      <c r="B92" s="124">
        <v>4</v>
      </c>
    </row>
    <row r="93" spans="1:2">
      <c r="A93" s="123" t="s">
        <v>209</v>
      </c>
      <c r="B93" s="124">
        <v>4</v>
      </c>
    </row>
    <row r="94" spans="1:2">
      <c r="A94" s="123" t="s">
        <v>696</v>
      </c>
      <c r="B94" s="124">
        <v>4</v>
      </c>
    </row>
    <row r="95" spans="1:2">
      <c r="A95" s="123" t="s">
        <v>626</v>
      </c>
      <c r="B95" s="124">
        <v>4</v>
      </c>
    </row>
    <row r="96" spans="1:2">
      <c r="A96" s="123" t="s">
        <v>647</v>
      </c>
      <c r="B96" s="124">
        <v>4</v>
      </c>
    </row>
    <row r="97" spans="1:2">
      <c r="A97" s="123" t="s">
        <v>1802</v>
      </c>
      <c r="B97" s="124">
        <v>4</v>
      </c>
    </row>
    <row r="98" spans="1:2">
      <c r="A98" s="123" t="s">
        <v>676</v>
      </c>
      <c r="B98" s="124">
        <v>4</v>
      </c>
    </row>
    <row r="99" spans="1:2">
      <c r="A99" s="123" t="s">
        <v>87</v>
      </c>
      <c r="B99" s="124">
        <v>4</v>
      </c>
    </row>
    <row r="100" spans="1:2">
      <c r="A100" s="123" t="s">
        <v>1339</v>
      </c>
      <c r="B100" s="124">
        <v>4</v>
      </c>
    </row>
    <row r="101" spans="1:2">
      <c r="A101" s="123" t="s">
        <v>1340</v>
      </c>
      <c r="B101" s="124">
        <v>4</v>
      </c>
    </row>
    <row r="102" spans="1:2">
      <c r="A102" s="123" t="s">
        <v>629</v>
      </c>
      <c r="B102" s="124">
        <v>4</v>
      </c>
    </row>
    <row r="103" spans="1:2">
      <c r="A103" s="123" t="s">
        <v>631</v>
      </c>
      <c r="B103" s="124">
        <v>4</v>
      </c>
    </row>
    <row r="104" spans="1:2">
      <c r="A104" s="123" t="s">
        <v>654</v>
      </c>
      <c r="B104" s="124">
        <v>4</v>
      </c>
    </row>
    <row r="105" spans="1:2">
      <c r="A105" s="123" t="s">
        <v>538</v>
      </c>
      <c r="B105" s="124">
        <v>4</v>
      </c>
    </row>
    <row r="106" spans="1:2">
      <c r="A106" s="123" t="s">
        <v>1800</v>
      </c>
      <c r="B106" s="124">
        <v>4</v>
      </c>
    </row>
    <row r="107" spans="1:2">
      <c r="A107" s="123" t="s">
        <v>215</v>
      </c>
      <c r="B107" s="124">
        <v>4</v>
      </c>
    </row>
    <row r="108" spans="1:2">
      <c r="A108" s="123" t="s">
        <v>1472</v>
      </c>
      <c r="B108" s="124">
        <v>4</v>
      </c>
    </row>
    <row r="109" spans="1:2">
      <c r="A109" s="123" t="s">
        <v>500</v>
      </c>
      <c r="B109" s="124">
        <v>4</v>
      </c>
    </row>
    <row r="110" spans="1:2">
      <c r="A110" s="123" t="s">
        <v>769</v>
      </c>
      <c r="B110" s="124">
        <v>4</v>
      </c>
    </row>
    <row r="111" spans="1:2">
      <c r="A111" s="123" t="s">
        <v>534</v>
      </c>
      <c r="B111" s="124">
        <v>4</v>
      </c>
    </row>
    <row r="112" spans="1:2">
      <c r="A112" s="123" t="s">
        <v>779</v>
      </c>
      <c r="B112" s="124">
        <v>4</v>
      </c>
    </row>
    <row r="113" spans="1:2">
      <c r="A113" s="123" t="s">
        <v>634</v>
      </c>
      <c r="B113" s="124">
        <v>4</v>
      </c>
    </row>
    <row r="114" spans="1:2">
      <c r="A114" s="123" t="s">
        <v>164</v>
      </c>
      <c r="B114" s="124">
        <v>4</v>
      </c>
    </row>
    <row r="115" spans="1:2">
      <c r="A115" s="123" t="s">
        <v>122</v>
      </c>
      <c r="B115" s="124">
        <v>4</v>
      </c>
    </row>
    <row r="116" spans="1:2">
      <c r="A116" s="123" t="s">
        <v>142</v>
      </c>
      <c r="B116" s="124">
        <v>4</v>
      </c>
    </row>
    <row r="117" spans="1:2">
      <c r="A117" s="123" t="s">
        <v>1441</v>
      </c>
      <c r="B117" s="124">
        <v>4</v>
      </c>
    </row>
    <row r="118" spans="1:2">
      <c r="A118" s="123" t="s">
        <v>637</v>
      </c>
      <c r="B118" s="124">
        <v>4</v>
      </c>
    </row>
    <row r="119" spans="1:2">
      <c r="A119" s="123" t="s">
        <v>1454</v>
      </c>
      <c r="B119" s="124">
        <v>4</v>
      </c>
    </row>
    <row r="120" spans="1:2">
      <c r="A120" s="123" t="s">
        <v>1640</v>
      </c>
      <c r="B120" s="124">
        <v>4</v>
      </c>
    </row>
    <row r="121" spans="1:2">
      <c r="A121" s="123" t="s">
        <v>640</v>
      </c>
      <c r="B121" s="124">
        <v>4</v>
      </c>
    </row>
    <row r="122" spans="1:2">
      <c r="A122" s="123" t="s">
        <v>775</v>
      </c>
      <c r="B122" s="124">
        <v>4</v>
      </c>
    </row>
    <row r="123" spans="1:2">
      <c r="A123" s="123" t="s">
        <v>40</v>
      </c>
      <c r="B123" s="124">
        <v>4</v>
      </c>
    </row>
    <row r="124" spans="1:2">
      <c r="A124" s="123" t="s">
        <v>609</v>
      </c>
      <c r="B124" s="124">
        <v>4</v>
      </c>
    </row>
    <row r="125" spans="1:2">
      <c r="A125" s="123" t="s">
        <v>77</v>
      </c>
      <c r="B125" s="124">
        <v>4</v>
      </c>
    </row>
    <row r="126" spans="1:2">
      <c r="A126" s="123" t="s">
        <v>1394</v>
      </c>
      <c r="B126" s="124">
        <v>3</v>
      </c>
    </row>
    <row r="127" spans="1:2">
      <c r="A127" s="123" t="s">
        <v>1445</v>
      </c>
      <c r="B127" s="124">
        <v>3</v>
      </c>
    </row>
    <row r="128" spans="1:2">
      <c r="A128" s="123" t="s">
        <v>693</v>
      </c>
      <c r="B128" s="124">
        <v>3</v>
      </c>
    </row>
    <row r="129" spans="1:2">
      <c r="A129" s="123" t="s">
        <v>1521</v>
      </c>
      <c r="B129" s="124">
        <v>3</v>
      </c>
    </row>
    <row r="130" spans="1:2">
      <c r="A130" s="123" t="s">
        <v>195</v>
      </c>
      <c r="B130" s="124">
        <v>3</v>
      </c>
    </row>
    <row r="131" spans="1:2">
      <c r="A131" s="123" t="s">
        <v>463</v>
      </c>
      <c r="B131" s="124">
        <v>3</v>
      </c>
    </row>
    <row r="132" spans="1:2">
      <c r="A132" s="123" t="s">
        <v>49</v>
      </c>
      <c r="B132" s="124">
        <v>3</v>
      </c>
    </row>
    <row r="133" spans="1:2">
      <c r="A133" s="123" t="s">
        <v>238</v>
      </c>
      <c r="B133" s="124">
        <v>3</v>
      </c>
    </row>
    <row r="134" spans="1:2">
      <c r="A134" s="123" t="s">
        <v>1247</v>
      </c>
      <c r="B134" s="124">
        <v>3</v>
      </c>
    </row>
    <row r="135" spans="1:2">
      <c r="A135" s="123" t="s">
        <v>646</v>
      </c>
      <c r="B135" s="124">
        <v>3</v>
      </c>
    </row>
    <row r="136" spans="1:2">
      <c r="A136" s="123" t="s">
        <v>307</v>
      </c>
      <c r="B136" s="124">
        <v>3</v>
      </c>
    </row>
    <row r="137" spans="1:2">
      <c r="A137" s="123" t="s">
        <v>199</v>
      </c>
      <c r="B137" s="124">
        <v>3</v>
      </c>
    </row>
    <row r="138" spans="1:2">
      <c r="A138" s="123" t="s">
        <v>223</v>
      </c>
      <c r="B138" s="124">
        <v>3</v>
      </c>
    </row>
    <row r="139" spans="1:2">
      <c r="A139" s="123" t="s">
        <v>1338</v>
      </c>
      <c r="B139" s="124">
        <v>3</v>
      </c>
    </row>
    <row r="140" spans="1:2">
      <c r="A140" s="123" t="s">
        <v>777</v>
      </c>
      <c r="B140" s="124">
        <v>3</v>
      </c>
    </row>
    <row r="141" spans="1:2">
      <c r="A141" s="123" t="s">
        <v>1450</v>
      </c>
      <c r="B141" s="124">
        <v>3</v>
      </c>
    </row>
    <row r="142" spans="1:2">
      <c r="A142" s="123" t="s">
        <v>130</v>
      </c>
      <c r="B142" s="124">
        <v>3</v>
      </c>
    </row>
    <row r="143" spans="1:2">
      <c r="A143" s="123" t="s">
        <v>13</v>
      </c>
      <c r="B143" s="124">
        <v>3</v>
      </c>
    </row>
    <row r="144" spans="1:2">
      <c r="A144" s="123" t="s">
        <v>245</v>
      </c>
      <c r="B144" s="124">
        <v>3</v>
      </c>
    </row>
    <row r="145" spans="1:2">
      <c r="A145" s="123" t="s">
        <v>449</v>
      </c>
      <c r="B145" s="124">
        <v>3</v>
      </c>
    </row>
    <row r="146" spans="1:2">
      <c r="A146" s="123" t="s">
        <v>594</v>
      </c>
      <c r="B146" s="124">
        <v>3</v>
      </c>
    </row>
    <row r="147" spans="1:2">
      <c r="A147" s="123" t="s">
        <v>552</v>
      </c>
      <c r="B147" s="124">
        <v>3</v>
      </c>
    </row>
    <row r="148" spans="1:2">
      <c r="A148" s="123" t="s">
        <v>498</v>
      </c>
      <c r="B148" s="124">
        <v>3</v>
      </c>
    </row>
    <row r="149" spans="1:2">
      <c r="A149" s="123" t="s">
        <v>657</v>
      </c>
      <c r="B149" s="124">
        <v>3</v>
      </c>
    </row>
    <row r="150" spans="1:2">
      <c r="A150" s="123" t="s">
        <v>1249</v>
      </c>
      <c r="B150" s="124">
        <v>3</v>
      </c>
    </row>
    <row r="151" spans="1:2">
      <c r="A151" s="123" t="s">
        <v>1821</v>
      </c>
      <c r="B151" s="124">
        <v>3</v>
      </c>
    </row>
    <row r="152" spans="1:2">
      <c r="A152" s="123" t="s">
        <v>1251</v>
      </c>
      <c r="B152" s="124">
        <v>3</v>
      </c>
    </row>
    <row r="153" spans="1:2">
      <c r="A153" s="123" t="s">
        <v>52</v>
      </c>
      <c r="B153" s="124">
        <v>3</v>
      </c>
    </row>
    <row r="154" spans="1:2">
      <c r="A154" s="123" t="s">
        <v>1305</v>
      </c>
      <c r="B154" s="124">
        <v>3</v>
      </c>
    </row>
    <row r="155" spans="1:2">
      <c r="A155" s="123" t="s">
        <v>700</v>
      </c>
      <c r="B155" s="124">
        <v>3</v>
      </c>
    </row>
    <row r="156" spans="1:2">
      <c r="A156" s="123" t="s">
        <v>152</v>
      </c>
      <c r="B156" s="124">
        <v>3</v>
      </c>
    </row>
    <row r="157" spans="1:2">
      <c r="A157" s="123" t="s">
        <v>1513</v>
      </c>
      <c r="B157" s="124">
        <v>3</v>
      </c>
    </row>
    <row r="158" spans="1:2">
      <c r="A158" s="123" t="s">
        <v>1243</v>
      </c>
      <c r="B158" s="124">
        <v>3</v>
      </c>
    </row>
    <row r="159" spans="1:2">
      <c r="A159" s="123" t="s">
        <v>155</v>
      </c>
      <c r="B159" s="124">
        <v>3</v>
      </c>
    </row>
    <row r="160" spans="1:2">
      <c r="A160" s="123" t="s">
        <v>1344</v>
      </c>
      <c r="B160" s="124">
        <v>3</v>
      </c>
    </row>
    <row r="161" spans="1:2">
      <c r="A161" s="123" t="s">
        <v>234</v>
      </c>
      <c r="B161" s="124">
        <v>3</v>
      </c>
    </row>
    <row r="162" spans="1:2">
      <c r="A162" s="123" t="s">
        <v>26</v>
      </c>
      <c r="B162" s="124">
        <v>3</v>
      </c>
    </row>
    <row r="163" spans="1:2">
      <c r="A163" s="123" t="s">
        <v>475</v>
      </c>
      <c r="B163" s="124">
        <v>3</v>
      </c>
    </row>
    <row r="164" spans="1:2">
      <c r="A164" s="123" t="s">
        <v>485</v>
      </c>
      <c r="B164" s="124">
        <v>3</v>
      </c>
    </row>
    <row r="165" spans="1:2">
      <c r="A165" s="123" t="s">
        <v>230</v>
      </c>
      <c r="B165" s="124">
        <v>3</v>
      </c>
    </row>
    <row r="166" spans="1:2">
      <c r="A166" s="123" t="s">
        <v>31</v>
      </c>
      <c r="B166" s="124">
        <v>3</v>
      </c>
    </row>
    <row r="167" spans="1:2">
      <c r="A167" s="123" t="s">
        <v>542</v>
      </c>
      <c r="B167" s="124">
        <v>3</v>
      </c>
    </row>
    <row r="168" spans="1:2">
      <c r="A168" s="123" t="s">
        <v>42</v>
      </c>
      <c r="B168" s="124">
        <v>3</v>
      </c>
    </row>
    <row r="169" spans="1:2">
      <c r="A169" s="123" t="s">
        <v>680</v>
      </c>
      <c r="B169" s="124">
        <v>3</v>
      </c>
    </row>
    <row r="170" spans="1:2">
      <c r="A170" s="123" t="s">
        <v>1493</v>
      </c>
      <c r="B170" s="124">
        <v>3</v>
      </c>
    </row>
    <row r="171" spans="1:2">
      <c r="A171" s="123" t="s">
        <v>1780</v>
      </c>
      <c r="B171" s="124">
        <v>3</v>
      </c>
    </row>
    <row r="172" spans="1:2">
      <c r="A172" s="123" t="s">
        <v>635</v>
      </c>
      <c r="B172" s="124">
        <v>3</v>
      </c>
    </row>
    <row r="173" spans="1:2">
      <c r="A173" s="123" t="s">
        <v>269</v>
      </c>
      <c r="B173" s="124">
        <v>3</v>
      </c>
    </row>
    <row r="174" spans="1:2">
      <c r="A174" s="123" t="s">
        <v>213</v>
      </c>
      <c r="B174" s="124">
        <v>3</v>
      </c>
    </row>
    <row r="175" spans="1:2">
      <c r="A175" s="123" t="s">
        <v>1341</v>
      </c>
      <c r="B175" s="124">
        <v>3</v>
      </c>
    </row>
    <row r="176" spans="1:2">
      <c r="A176" s="123" t="s">
        <v>120</v>
      </c>
      <c r="B176" s="124">
        <v>3</v>
      </c>
    </row>
    <row r="177" spans="1:2">
      <c r="A177" s="123" t="s">
        <v>636</v>
      </c>
      <c r="B177" s="124">
        <v>3</v>
      </c>
    </row>
    <row r="178" spans="1:2">
      <c r="A178" s="123" t="s">
        <v>14</v>
      </c>
      <c r="B178" s="124">
        <v>3</v>
      </c>
    </row>
    <row r="179" spans="1:2">
      <c r="A179" s="123" t="s">
        <v>1455</v>
      </c>
      <c r="B179" s="124">
        <v>3</v>
      </c>
    </row>
    <row r="180" spans="1:2">
      <c r="A180" s="123" t="s">
        <v>1520</v>
      </c>
      <c r="B180" s="124">
        <v>3</v>
      </c>
    </row>
    <row r="181" spans="1:2">
      <c r="A181" s="123" t="s">
        <v>1456</v>
      </c>
      <c r="B181" s="124">
        <v>3</v>
      </c>
    </row>
    <row r="182" spans="1:2">
      <c r="A182" s="123" t="s">
        <v>665</v>
      </c>
      <c r="B182" s="124">
        <v>3</v>
      </c>
    </row>
    <row r="183" spans="1:2">
      <c r="A183" s="123" t="s">
        <v>325</v>
      </c>
      <c r="B183" s="124">
        <v>3</v>
      </c>
    </row>
    <row r="184" spans="1:2">
      <c r="A184" s="123" t="s">
        <v>1442</v>
      </c>
      <c r="B184" s="124">
        <v>3</v>
      </c>
    </row>
    <row r="185" spans="1:2">
      <c r="A185" s="123" t="s">
        <v>617</v>
      </c>
      <c r="B185" s="124">
        <v>3</v>
      </c>
    </row>
    <row r="186" spans="1:2">
      <c r="A186" s="123" t="s">
        <v>773</v>
      </c>
      <c r="B186" s="124">
        <v>3</v>
      </c>
    </row>
    <row r="187" spans="1:2">
      <c r="A187" s="123" t="s">
        <v>510</v>
      </c>
      <c r="B187" s="124">
        <v>3</v>
      </c>
    </row>
    <row r="188" spans="1:2">
      <c r="A188" s="123" t="s">
        <v>1342</v>
      </c>
      <c r="B188" s="124">
        <v>3</v>
      </c>
    </row>
    <row r="189" spans="1:2">
      <c r="A189" s="123" t="s">
        <v>474</v>
      </c>
      <c r="B189" s="124">
        <v>3</v>
      </c>
    </row>
    <row r="190" spans="1:2">
      <c r="A190" s="123" t="s">
        <v>1524</v>
      </c>
      <c r="B190" s="124">
        <v>3</v>
      </c>
    </row>
    <row r="191" spans="1:2">
      <c r="A191" s="123" t="s">
        <v>172</v>
      </c>
      <c r="B191" s="124">
        <v>3</v>
      </c>
    </row>
    <row r="192" spans="1:2">
      <c r="A192" s="123" t="s">
        <v>1443</v>
      </c>
      <c r="B192" s="124">
        <v>2</v>
      </c>
    </row>
    <row r="193" spans="1:2">
      <c r="A193" s="123" t="s">
        <v>683</v>
      </c>
      <c r="B193" s="124">
        <v>2</v>
      </c>
    </row>
    <row r="194" spans="1:2">
      <c r="A194" s="123" t="s">
        <v>684</v>
      </c>
      <c r="B194" s="124">
        <v>2</v>
      </c>
    </row>
    <row r="195" spans="1:2">
      <c r="A195" s="123" t="s">
        <v>671</v>
      </c>
      <c r="B195" s="124">
        <v>2</v>
      </c>
    </row>
    <row r="196" spans="1:2">
      <c r="A196" s="123" t="s">
        <v>1652</v>
      </c>
      <c r="B196" s="124">
        <v>2</v>
      </c>
    </row>
    <row r="197" spans="1:2">
      <c r="A197" s="123" t="s">
        <v>643</v>
      </c>
      <c r="B197" s="124">
        <v>2</v>
      </c>
    </row>
    <row r="198" spans="1:2">
      <c r="A198" s="123" t="s">
        <v>1473</v>
      </c>
      <c r="B198" s="124">
        <v>2</v>
      </c>
    </row>
    <row r="199" spans="1:2">
      <c r="A199" s="123" t="s">
        <v>1290</v>
      </c>
      <c r="B199" s="124">
        <v>2</v>
      </c>
    </row>
    <row r="200" spans="1:2">
      <c r="A200" s="123" t="s">
        <v>488</v>
      </c>
      <c r="B200" s="124">
        <v>2</v>
      </c>
    </row>
    <row r="201" spans="1:2">
      <c r="A201" s="123" t="s">
        <v>318</v>
      </c>
      <c r="B201" s="124">
        <v>2</v>
      </c>
    </row>
    <row r="202" spans="1:2">
      <c r="A202" s="123" t="s">
        <v>290</v>
      </c>
      <c r="B202" s="124">
        <v>2</v>
      </c>
    </row>
    <row r="203" spans="1:2">
      <c r="A203" s="123" t="s">
        <v>1446</v>
      </c>
      <c r="B203" s="124">
        <v>2</v>
      </c>
    </row>
    <row r="204" spans="1:2">
      <c r="A204" s="123" t="s">
        <v>1230</v>
      </c>
      <c r="B204" s="124">
        <v>2</v>
      </c>
    </row>
    <row r="205" spans="1:2">
      <c r="A205" s="123" t="s">
        <v>145</v>
      </c>
      <c r="B205" s="124">
        <v>2</v>
      </c>
    </row>
    <row r="206" spans="1:2">
      <c r="A206" s="123" t="s">
        <v>211</v>
      </c>
      <c r="B206" s="124">
        <v>2</v>
      </c>
    </row>
    <row r="207" spans="1:2">
      <c r="A207" s="123" t="s">
        <v>1343</v>
      </c>
      <c r="B207" s="124">
        <v>2</v>
      </c>
    </row>
    <row r="208" spans="1:2">
      <c r="A208" s="123" t="s">
        <v>624</v>
      </c>
      <c r="B208" s="124">
        <v>2</v>
      </c>
    </row>
    <row r="209" spans="1:2">
      <c r="A209" s="123" t="s">
        <v>1438</v>
      </c>
      <c r="B209" s="124">
        <v>2</v>
      </c>
    </row>
    <row r="210" spans="1:2">
      <c r="A210" s="123" t="s">
        <v>776</v>
      </c>
      <c r="B210" s="124">
        <v>2</v>
      </c>
    </row>
    <row r="211" spans="1:2">
      <c r="A211" s="123" t="s">
        <v>315</v>
      </c>
      <c r="B211" s="124">
        <v>2</v>
      </c>
    </row>
    <row r="212" spans="1:2">
      <c r="A212" s="123" t="s">
        <v>625</v>
      </c>
      <c r="B212" s="124">
        <v>2</v>
      </c>
    </row>
    <row r="213" spans="1:2">
      <c r="A213" s="123" t="s">
        <v>188</v>
      </c>
      <c r="B213" s="124">
        <v>2</v>
      </c>
    </row>
    <row r="214" spans="1:2">
      <c r="A214" s="123" t="s">
        <v>1637</v>
      </c>
      <c r="B214" s="124">
        <v>2</v>
      </c>
    </row>
    <row r="215" spans="1:2">
      <c r="A215" s="123" t="s">
        <v>1883</v>
      </c>
      <c r="B215" s="124">
        <v>2</v>
      </c>
    </row>
    <row r="216" spans="1:2">
      <c r="A216" s="123" t="s">
        <v>112</v>
      </c>
      <c r="B216" s="124">
        <v>2</v>
      </c>
    </row>
    <row r="217" spans="1:2">
      <c r="A217" s="123" t="s">
        <v>723</v>
      </c>
      <c r="B217" s="124">
        <v>2</v>
      </c>
    </row>
    <row r="218" spans="1:2">
      <c r="A218" s="123" t="s">
        <v>1728</v>
      </c>
      <c r="B218" s="124">
        <v>2</v>
      </c>
    </row>
    <row r="219" spans="1:2">
      <c r="A219" s="123" t="s">
        <v>1447</v>
      </c>
      <c r="B219" s="124">
        <v>2</v>
      </c>
    </row>
    <row r="220" spans="1:2">
      <c r="A220" s="123" t="s">
        <v>295</v>
      </c>
      <c r="B220" s="124">
        <v>2</v>
      </c>
    </row>
    <row r="221" spans="1:2">
      <c r="A221" s="123" t="s">
        <v>1804</v>
      </c>
      <c r="B221" s="124">
        <v>2</v>
      </c>
    </row>
    <row r="222" spans="1:2">
      <c r="A222" s="123" t="s">
        <v>1332</v>
      </c>
      <c r="B222" s="124">
        <v>2</v>
      </c>
    </row>
    <row r="223" spans="1:2">
      <c r="A223" s="123" t="s">
        <v>1643</v>
      </c>
      <c r="B223" s="124">
        <v>2</v>
      </c>
    </row>
    <row r="224" spans="1:2">
      <c r="A224" s="123" t="s">
        <v>697</v>
      </c>
      <c r="B224" s="124">
        <v>2</v>
      </c>
    </row>
    <row r="225" spans="1:2">
      <c r="A225" s="123" t="s">
        <v>767</v>
      </c>
      <c r="B225" s="124">
        <v>2</v>
      </c>
    </row>
    <row r="226" spans="1:2">
      <c r="A226" s="123" t="s">
        <v>1805</v>
      </c>
      <c r="B226" s="124">
        <v>2</v>
      </c>
    </row>
    <row r="227" spans="1:2">
      <c r="A227" s="123" t="s">
        <v>440</v>
      </c>
      <c r="B227" s="124">
        <v>2</v>
      </c>
    </row>
    <row r="228" spans="1:2">
      <c r="A228" s="123" t="s">
        <v>310</v>
      </c>
      <c r="B228" s="124">
        <v>2</v>
      </c>
    </row>
    <row r="229" spans="1:2">
      <c r="A229" s="123" t="s">
        <v>217</v>
      </c>
      <c r="B229" s="124">
        <v>2</v>
      </c>
    </row>
    <row r="230" spans="1:2">
      <c r="A230" s="123" t="s">
        <v>1242</v>
      </c>
      <c r="B230" s="124">
        <v>2</v>
      </c>
    </row>
    <row r="231" spans="1:2">
      <c r="A231" s="123" t="s">
        <v>1577</v>
      </c>
      <c r="B231" s="124">
        <v>2</v>
      </c>
    </row>
    <row r="232" spans="1:2">
      <c r="A232" s="123" t="s">
        <v>48</v>
      </c>
      <c r="B232" s="124">
        <v>2</v>
      </c>
    </row>
    <row r="233" spans="1:2">
      <c r="A233" s="123" t="s">
        <v>491</v>
      </c>
      <c r="B233" s="124">
        <v>2</v>
      </c>
    </row>
    <row r="234" spans="1:2">
      <c r="A234" s="123" t="s">
        <v>1539</v>
      </c>
      <c r="B234" s="124">
        <v>2</v>
      </c>
    </row>
    <row r="235" spans="1:2">
      <c r="A235" s="123" t="s">
        <v>1884</v>
      </c>
      <c r="B235" s="124">
        <v>2</v>
      </c>
    </row>
    <row r="236" spans="1:2">
      <c r="A236" s="123" t="s">
        <v>1233</v>
      </c>
      <c r="B236" s="124">
        <v>2</v>
      </c>
    </row>
    <row r="237" spans="1:2">
      <c r="A237" s="123" t="s">
        <v>628</v>
      </c>
      <c r="B237" s="124">
        <v>2</v>
      </c>
    </row>
    <row r="238" spans="1:2">
      <c r="A238" s="123" t="s">
        <v>312</v>
      </c>
      <c r="B238" s="124">
        <v>2</v>
      </c>
    </row>
    <row r="239" spans="1:2">
      <c r="A239" s="123" t="s">
        <v>768</v>
      </c>
      <c r="B239" s="124">
        <v>2</v>
      </c>
    </row>
    <row r="240" spans="1:2">
      <c r="A240" s="123" t="s">
        <v>216</v>
      </c>
      <c r="B240" s="124">
        <v>2</v>
      </c>
    </row>
    <row r="241" spans="1:2">
      <c r="A241" s="123" t="s">
        <v>1487</v>
      </c>
      <c r="B241" s="124">
        <v>2</v>
      </c>
    </row>
    <row r="242" spans="1:2">
      <c r="A242" s="123" t="s">
        <v>716</v>
      </c>
      <c r="B242" s="124">
        <v>2</v>
      </c>
    </row>
    <row r="243" spans="1:2">
      <c r="A243" s="123" t="s">
        <v>227</v>
      </c>
      <c r="B243" s="124">
        <v>2</v>
      </c>
    </row>
    <row r="244" spans="1:2">
      <c r="A244" s="123" t="s">
        <v>1428</v>
      </c>
      <c r="B244" s="124">
        <v>2</v>
      </c>
    </row>
    <row r="245" spans="1:2">
      <c r="A245" s="123" t="s">
        <v>1330</v>
      </c>
      <c r="B245" s="124">
        <v>2</v>
      </c>
    </row>
    <row r="246" spans="1:2">
      <c r="A246" s="123" t="s">
        <v>1439</v>
      </c>
      <c r="B246" s="124">
        <v>2</v>
      </c>
    </row>
    <row r="247" spans="1:2">
      <c r="A247" s="123" t="s">
        <v>1266</v>
      </c>
      <c r="B247" s="124">
        <v>2</v>
      </c>
    </row>
    <row r="248" spans="1:2">
      <c r="A248" s="123" t="s">
        <v>237</v>
      </c>
      <c r="B248" s="124">
        <v>2</v>
      </c>
    </row>
    <row r="249" spans="1:2">
      <c r="A249" s="123" t="s">
        <v>1887</v>
      </c>
      <c r="B249" s="124">
        <v>2</v>
      </c>
    </row>
    <row r="250" spans="1:2">
      <c r="A250" s="123" t="s">
        <v>258</v>
      </c>
      <c r="B250" s="124">
        <v>2</v>
      </c>
    </row>
    <row r="251" spans="1:2">
      <c r="A251" s="123" t="s">
        <v>1806</v>
      </c>
      <c r="B251" s="124">
        <v>2</v>
      </c>
    </row>
    <row r="252" spans="1:2">
      <c r="A252" s="123" t="s">
        <v>685</v>
      </c>
      <c r="B252" s="124">
        <v>2</v>
      </c>
    </row>
    <row r="253" spans="1:2">
      <c r="A253" s="123" t="s">
        <v>494</v>
      </c>
      <c r="B253" s="124">
        <v>2</v>
      </c>
    </row>
    <row r="254" spans="1:2">
      <c r="A254" s="123" t="s">
        <v>1638</v>
      </c>
      <c r="B254" s="124">
        <v>2</v>
      </c>
    </row>
    <row r="255" spans="1:2">
      <c r="A255" s="123" t="s">
        <v>189</v>
      </c>
      <c r="B255" s="124">
        <v>2</v>
      </c>
    </row>
    <row r="256" spans="1:2">
      <c r="A256" s="123" t="s">
        <v>1451</v>
      </c>
      <c r="B256" s="124">
        <v>2</v>
      </c>
    </row>
    <row r="257" spans="1:2">
      <c r="A257" s="123" t="s">
        <v>656</v>
      </c>
      <c r="B257" s="124">
        <v>2</v>
      </c>
    </row>
    <row r="258" spans="1:2">
      <c r="A258" s="123" t="s">
        <v>1504</v>
      </c>
      <c r="B258" s="124">
        <v>2</v>
      </c>
    </row>
    <row r="259" spans="1:2">
      <c r="A259" s="123" t="s">
        <v>496</v>
      </c>
      <c r="B259" s="124">
        <v>2</v>
      </c>
    </row>
    <row r="260" spans="1:2">
      <c r="A260" s="123" t="s">
        <v>1471</v>
      </c>
      <c r="B260" s="124">
        <v>2</v>
      </c>
    </row>
    <row r="261" spans="1:2">
      <c r="A261" s="123" t="s">
        <v>18</v>
      </c>
      <c r="B261" s="124">
        <v>2</v>
      </c>
    </row>
    <row r="262" spans="1:2">
      <c r="A262" s="123" t="s">
        <v>1820</v>
      </c>
      <c r="B262" s="124">
        <v>2</v>
      </c>
    </row>
    <row r="263" spans="1:2">
      <c r="A263" s="123" t="s">
        <v>497</v>
      </c>
      <c r="B263" s="124">
        <v>2</v>
      </c>
    </row>
    <row r="264" spans="1:2">
      <c r="A264" s="123" t="s">
        <v>37</v>
      </c>
      <c r="B264" s="124">
        <v>2</v>
      </c>
    </row>
    <row r="265" spans="1:2">
      <c r="A265" s="123" t="s">
        <v>178</v>
      </c>
      <c r="B265" s="124">
        <v>2</v>
      </c>
    </row>
    <row r="266" spans="1:2">
      <c r="A266" s="123" t="s">
        <v>623</v>
      </c>
      <c r="B266" s="124">
        <v>2</v>
      </c>
    </row>
    <row r="267" spans="1:2">
      <c r="A267" s="123" t="s">
        <v>1592</v>
      </c>
      <c r="B267" s="124">
        <v>2</v>
      </c>
    </row>
    <row r="268" spans="1:2">
      <c r="A268" s="123" t="s">
        <v>1419</v>
      </c>
      <c r="B268" s="124">
        <v>2</v>
      </c>
    </row>
    <row r="269" spans="1:2">
      <c r="A269" s="123" t="s">
        <v>660</v>
      </c>
      <c r="B269" s="124">
        <v>2</v>
      </c>
    </row>
    <row r="270" spans="1:2">
      <c r="A270" s="123" t="s">
        <v>543</v>
      </c>
      <c r="B270" s="124">
        <v>2</v>
      </c>
    </row>
    <row r="271" spans="1:2">
      <c r="A271" s="123" t="s">
        <v>1682</v>
      </c>
      <c r="B271" s="124">
        <v>2</v>
      </c>
    </row>
    <row r="272" spans="1:2">
      <c r="A272" s="123" t="s">
        <v>632</v>
      </c>
      <c r="B272" s="124">
        <v>2</v>
      </c>
    </row>
    <row r="273" spans="1:2">
      <c r="A273" s="123" t="s">
        <v>339</v>
      </c>
      <c r="B273" s="124">
        <v>2</v>
      </c>
    </row>
    <row r="274" spans="1:2">
      <c r="A274" s="123" t="s">
        <v>1882</v>
      </c>
      <c r="B274" s="124">
        <v>2</v>
      </c>
    </row>
    <row r="275" spans="1:2">
      <c r="A275" s="123" t="s">
        <v>633</v>
      </c>
      <c r="B275" s="124">
        <v>2</v>
      </c>
    </row>
    <row r="276" spans="1:2">
      <c r="A276" s="123" t="s">
        <v>501</v>
      </c>
      <c r="B276" s="124">
        <v>2</v>
      </c>
    </row>
    <row r="277" spans="1:2">
      <c r="A277" s="123" t="s">
        <v>1639</v>
      </c>
      <c r="B277" s="124">
        <v>2</v>
      </c>
    </row>
    <row r="278" spans="1:2">
      <c r="A278" s="123" t="s">
        <v>745</v>
      </c>
      <c r="B278" s="124">
        <v>2</v>
      </c>
    </row>
    <row r="279" spans="1:2">
      <c r="A279" s="123" t="s">
        <v>126</v>
      </c>
      <c r="B279" s="124">
        <v>2</v>
      </c>
    </row>
    <row r="280" spans="1:2">
      <c r="A280" s="123" t="s">
        <v>1440</v>
      </c>
      <c r="B280" s="124">
        <v>2</v>
      </c>
    </row>
    <row r="281" spans="1:2">
      <c r="A281" s="123" t="s">
        <v>314</v>
      </c>
      <c r="B281" s="124">
        <v>2</v>
      </c>
    </row>
    <row r="282" spans="1:2">
      <c r="A282" s="123" t="s">
        <v>1627</v>
      </c>
      <c r="B282" s="124">
        <v>2</v>
      </c>
    </row>
    <row r="283" spans="1:2">
      <c r="A283" s="123" t="s">
        <v>673</v>
      </c>
      <c r="B283" s="124">
        <v>2</v>
      </c>
    </row>
    <row r="284" spans="1:2">
      <c r="A284" s="123" t="s">
        <v>688</v>
      </c>
      <c r="B284" s="124">
        <v>2</v>
      </c>
    </row>
    <row r="285" spans="1:2">
      <c r="A285" s="123" t="s">
        <v>1807</v>
      </c>
      <c r="B285" s="124">
        <v>2</v>
      </c>
    </row>
    <row r="286" spans="1:2">
      <c r="A286" s="123" t="s">
        <v>701</v>
      </c>
      <c r="B286" s="124">
        <v>2</v>
      </c>
    </row>
    <row r="287" spans="1:2">
      <c r="A287" s="123" t="s">
        <v>123</v>
      </c>
      <c r="B287" s="124">
        <v>2</v>
      </c>
    </row>
    <row r="288" spans="1:2">
      <c r="A288" s="123" t="s">
        <v>311</v>
      </c>
      <c r="B288" s="124">
        <v>2</v>
      </c>
    </row>
    <row r="289" spans="1:2">
      <c r="A289" s="123" t="s">
        <v>61</v>
      </c>
      <c r="B289" s="124">
        <v>2</v>
      </c>
    </row>
    <row r="290" spans="1:2">
      <c r="A290" s="123" t="s">
        <v>689</v>
      </c>
      <c r="B290" s="124">
        <v>2</v>
      </c>
    </row>
    <row r="291" spans="1:2">
      <c r="A291" s="123" t="s">
        <v>243</v>
      </c>
      <c r="B291" s="124">
        <v>2</v>
      </c>
    </row>
    <row r="292" spans="1:2">
      <c r="A292" s="123" t="s">
        <v>1270</v>
      </c>
      <c r="B292" s="124">
        <v>2</v>
      </c>
    </row>
    <row r="293" spans="1:2">
      <c r="A293" s="123" t="s">
        <v>575</v>
      </c>
      <c r="B293" s="124">
        <v>2</v>
      </c>
    </row>
    <row r="294" spans="1:2">
      <c r="A294" s="123" t="s">
        <v>690</v>
      </c>
      <c r="B294" s="124">
        <v>2</v>
      </c>
    </row>
    <row r="295" spans="1:2">
      <c r="A295" s="123" t="s">
        <v>1644</v>
      </c>
      <c r="B295" s="124">
        <v>2</v>
      </c>
    </row>
    <row r="296" spans="1:2">
      <c r="A296" s="123" t="s">
        <v>504</v>
      </c>
      <c r="B296" s="124">
        <v>2</v>
      </c>
    </row>
    <row r="297" spans="1:2">
      <c r="A297" s="123" t="s">
        <v>1553</v>
      </c>
      <c r="B297" s="124">
        <v>2</v>
      </c>
    </row>
    <row r="298" spans="1:2">
      <c r="A298" s="123" t="s">
        <v>476</v>
      </c>
      <c r="B298" s="124">
        <v>2</v>
      </c>
    </row>
    <row r="299" spans="1:2">
      <c r="A299" s="123" t="s">
        <v>1738</v>
      </c>
      <c r="B299" s="124">
        <v>2</v>
      </c>
    </row>
    <row r="300" spans="1:2">
      <c r="A300" s="123" t="s">
        <v>703</v>
      </c>
      <c r="B300" s="124">
        <v>2</v>
      </c>
    </row>
    <row r="301" spans="1:2">
      <c r="A301" s="123" t="s">
        <v>1252</v>
      </c>
      <c r="B301" s="124">
        <v>2</v>
      </c>
    </row>
    <row r="302" spans="1:2">
      <c r="A302" s="123" t="s">
        <v>469</v>
      </c>
      <c r="B302" s="124">
        <v>2</v>
      </c>
    </row>
    <row r="303" spans="1:2">
      <c r="A303" s="123" t="s">
        <v>581</v>
      </c>
      <c r="B303" s="124">
        <v>2</v>
      </c>
    </row>
    <row r="304" spans="1:2">
      <c r="A304" s="123" t="s">
        <v>1296</v>
      </c>
      <c r="B304" s="124">
        <v>2</v>
      </c>
    </row>
    <row r="305" spans="1:2">
      <c r="A305" s="123" t="s">
        <v>96</v>
      </c>
      <c r="B305" s="124">
        <v>2</v>
      </c>
    </row>
    <row r="306" spans="1:2">
      <c r="A306" s="123" t="s">
        <v>664</v>
      </c>
      <c r="B306" s="124">
        <v>2</v>
      </c>
    </row>
    <row r="307" spans="1:2">
      <c r="A307" s="123" t="s">
        <v>529</v>
      </c>
      <c r="B307" s="124">
        <v>2</v>
      </c>
    </row>
    <row r="308" spans="1:2">
      <c r="A308" s="123" t="s">
        <v>1628</v>
      </c>
      <c r="B308" s="124">
        <v>2</v>
      </c>
    </row>
    <row r="309" spans="1:2">
      <c r="A309" s="123" t="s">
        <v>64</v>
      </c>
      <c r="B309" s="124">
        <v>2</v>
      </c>
    </row>
    <row r="310" spans="1:2">
      <c r="A310" s="123" t="s">
        <v>479</v>
      </c>
      <c r="B310" s="124">
        <v>2</v>
      </c>
    </row>
    <row r="311" spans="1:2">
      <c r="A311" s="123" t="s">
        <v>1424</v>
      </c>
      <c r="B311" s="124">
        <v>2</v>
      </c>
    </row>
    <row r="312" spans="1:2">
      <c r="A312" s="123" t="s">
        <v>1890</v>
      </c>
      <c r="B312" s="124">
        <v>2</v>
      </c>
    </row>
    <row r="313" spans="1:2">
      <c r="A313" s="123" t="s">
        <v>691</v>
      </c>
      <c r="B313" s="124">
        <v>2</v>
      </c>
    </row>
    <row r="314" spans="1:2">
      <c r="A314" s="123" t="s">
        <v>1641</v>
      </c>
      <c r="B314" s="124">
        <v>2</v>
      </c>
    </row>
    <row r="315" spans="1:2">
      <c r="A315" s="123" t="s">
        <v>1885</v>
      </c>
      <c r="B315" s="124">
        <v>2</v>
      </c>
    </row>
    <row r="316" spans="1:2">
      <c r="A316" s="123" t="s">
        <v>1808</v>
      </c>
      <c r="B316" s="124">
        <v>2</v>
      </c>
    </row>
    <row r="317" spans="1:2">
      <c r="A317" s="123" t="s">
        <v>771</v>
      </c>
      <c r="B317" s="124">
        <v>2</v>
      </c>
    </row>
    <row r="318" spans="1:2">
      <c r="A318" s="123" t="s">
        <v>1642</v>
      </c>
      <c r="B318" s="124">
        <v>2</v>
      </c>
    </row>
    <row r="319" spans="1:2">
      <c r="A319" s="123" t="s">
        <v>24</v>
      </c>
      <c r="B319" s="124">
        <v>2</v>
      </c>
    </row>
    <row r="320" spans="1:2">
      <c r="A320" s="123" t="s">
        <v>1457</v>
      </c>
      <c r="B320" s="124">
        <v>2</v>
      </c>
    </row>
    <row r="321" spans="1:2">
      <c r="A321" s="123" t="s">
        <v>256</v>
      </c>
      <c r="B321" s="124">
        <v>2</v>
      </c>
    </row>
    <row r="322" spans="1:2">
      <c r="A322" s="123" t="s">
        <v>1891</v>
      </c>
      <c r="B322" s="124">
        <v>2</v>
      </c>
    </row>
    <row r="323" spans="1:2">
      <c r="A323" s="123" t="s">
        <v>772</v>
      </c>
      <c r="B323" s="124">
        <v>2</v>
      </c>
    </row>
    <row r="324" spans="1:2">
      <c r="A324" s="123" t="s">
        <v>1235</v>
      </c>
      <c r="B324" s="124">
        <v>2</v>
      </c>
    </row>
    <row r="325" spans="1:2">
      <c r="A325" s="123" t="s">
        <v>1809</v>
      </c>
      <c r="B325" s="124">
        <v>2</v>
      </c>
    </row>
    <row r="326" spans="1:2">
      <c r="A326" s="123" t="s">
        <v>305</v>
      </c>
      <c r="B326" s="124">
        <v>2</v>
      </c>
    </row>
    <row r="327" spans="1:2">
      <c r="A327" s="123" t="s">
        <v>774</v>
      </c>
      <c r="B327" s="124">
        <v>2</v>
      </c>
    </row>
    <row r="328" spans="1:2">
      <c r="A328" s="123" t="s">
        <v>1501</v>
      </c>
      <c r="B328" s="124">
        <v>2</v>
      </c>
    </row>
    <row r="329" spans="1:2">
      <c r="A329" s="123" t="s">
        <v>639</v>
      </c>
      <c r="B329" s="124">
        <v>2</v>
      </c>
    </row>
    <row r="330" spans="1:2">
      <c r="A330" s="123" t="s">
        <v>262</v>
      </c>
      <c r="B330" s="124">
        <v>2</v>
      </c>
    </row>
    <row r="331" spans="1:2">
      <c r="A331" s="123" t="s">
        <v>642</v>
      </c>
      <c r="B331" s="124">
        <v>2</v>
      </c>
    </row>
    <row r="332" spans="1:2">
      <c r="A332" s="123" t="s">
        <v>1222</v>
      </c>
      <c r="B332" s="124">
        <v>2</v>
      </c>
    </row>
    <row r="333" spans="1:2">
      <c r="A333" s="123" t="s">
        <v>1474</v>
      </c>
      <c r="B333" s="124">
        <v>2</v>
      </c>
    </row>
    <row r="334" spans="1:2">
      <c r="A334" s="123" t="s">
        <v>1253</v>
      </c>
      <c r="B334" s="124">
        <v>2</v>
      </c>
    </row>
    <row r="335" spans="1:2">
      <c r="A335" s="123" t="s">
        <v>1648</v>
      </c>
      <c r="B335" s="124">
        <v>2</v>
      </c>
    </row>
    <row r="336" spans="1:2">
      <c r="A336" s="123" t="s">
        <v>1496</v>
      </c>
      <c r="B336" s="124">
        <v>2</v>
      </c>
    </row>
    <row r="337" spans="1:2">
      <c r="A337" s="123" t="s">
        <v>34</v>
      </c>
      <c r="B337" s="124">
        <v>2</v>
      </c>
    </row>
    <row r="338" spans="1:2">
      <c r="A338" s="123" t="s">
        <v>455</v>
      </c>
      <c r="B338" s="124">
        <v>2</v>
      </c>
    </row>
    <row r="339" spans="1:2">
      <c r="A339" s="123" t="s">
        <v>115</v>
      </c>
      <c r="B339" s="124">
        <v>2</v>
      </c>
    </row>
    <row r="340" spans="1:2">
      <c r="A340" s="123">
        <v>311</v>
      </c>
      <c r="B340" s="124">
        <v>1</v>
      </c>
    </row>
    <row r="341" spans="1:2">
      <c r="A341" s="123" t="s">
        <v>322</v>
      </c>
      <c r="B341" s="124">
        <v>1</v>
      </c>
    </row>
    <row r="342" spans="1:2">
      <c r="A342" s="123" t="s">
        <v>487</v>
      </c>
      <c r="B342" s="124">
        <v>1</v>
      </c>
    </row>
    <row r="343" spans="1:2">
      <c r="A343" s="123" t="s">
        <v>1460</v>
      </c>
      <c r="B343" s="124">
        <v>1</v>
      </c>
    </row>
    <row r="344" spans="1:2">
      <c r="A344" s="123" t="s">
        <v>251</v>
      </c>
      <c r="B344" s="124">
        <v>1</v>
      </c>
    </row>
    <row r="345" spans="1:2">
      <c r="A345" s="123" t="s">
        <v>1611</v>
      </c>
      <c r="B345" s="124">
        <v>1</v>
      </c>
    </row>
    <row r="346" spans="1:2">
      <c r="A346" s="123" t="s">
        <v>1444</v>
      </c>
      <c r="B346" s="124">
        <v>1</v>
      </c>
    </row>
    <row r="347" spans="1:2">
      <c r="A347" s="123" t="s">
        <v>1490</v>
      </c>
      <c r="B347" s="124">
        <v>1</v>
      </c>
    </row>
    <row r="348" spans="1:2">
      <c r="A348" s="123" t="s">
        <v>692</v>
      </c>
      <c r="B348" s="124">
        <v>1</v>
      </c>
    </row>
    <row r="349" spans="1:2">
      <c r="A349" s="123" t="s">
        <v>326</v>
      </c>
      <c r="B349" s="124">
        <v>1</v>
      </c>
    </row>
    <row r="350" spans="1:2">
      <c r="A350" s="123" t="s">
        <v>1810</v>
      </c>
      <c r="B350" s="124">
        <v>1</v>
      </c>
    </row>
    <row r="351" spans="1:2">
      <c r="A351" s="123" t="s">
        <v>286</v>
      </c>
      <c r="B351" s="124">
        <v>1</v>
      </c>
    </row>
    <row r="352" spans="1:2">
      <c r="A352" s="123" t="s">
        <v>6</v>
      </c>
      <c r="B352" s="124">
        <v>1</v>
      </c>
    </row>
    <row r="353" spans="1:2">
      <c r="A353" s="123" t="s">
        <v>1566</v>
      </c>
      <c r="B353" s="124">
        <v>1</v>
      </c>
    </row>
    <row r="354" spans="1:2">
      <c r="A354" s="123" t="s">
        <v>1609</v>
      </c>
      <c r="B354" s="124">
        <v>1</v>
      </c>
    </row>
    <row r="355" spans="1:2">
      <c r="A355" s="123" t="s">
        <v>695</v>
      </c>
      <c r="B355" s="124">
        <v>1</v>
      </c>
    </row>
    <row r="356" spans="1:2">
      <c r="A356" s="123" t="s">
        <v>154</v>
      </c>
      <c r="B356" s="124">
        <v>1</v>
      </c>
    </row>
    <row r="357" spans="1:2">
      <c r="A357" s="123" t="s">
        <v>597</v>
      </c>
      <c r="B357" s="124">
        <v>1</v>
      </c>
    </row>
    <row r="358" spans="1:2">
      <c r="A358" s="123" t="s">
        <v>153</v>
      </c>
      <c r="B358" s="124">
        <v>1</v>
      </c>
    </row>
    <row r="359" spans="1:2">
      <c r="A359" s="123" t="s">
        <v>1748</v>
      </c>
      <c r="B359" s="124">
        <v>1</v>
      </c>
    </row>
    <row r="360" spans="1:2">
      <c r="A360" s="123" t="s">
        <v>1532</v>
      </c>
      <c r="B360" s="124">
        <v>1</v>
      </c>
    </row>
    <row r="361" spans="1:2">
      <c r="A361" s="123" t="s">
        <v>1245</v>
      </c>
      <c r="B361" s="124">
        <v>1</v>
      </c>
    </row>
    <row r="362" spans="1:2">
      <c r="A362" s="123" t="s">
        <v>1783</v>
      </c>
      <c r="B362" s="124">
        <v>1</v>
      </c>
    </row>
    <row r="363" spans="1:2">
      <c r="A363" s="123" t="s">
        <v>167</v>
      </c>
      <c r="B363" s="124">
        <v>1</v>
      </c>
    </row>
    <row r="364" spans="1:2">
      <c r="A364" s="123" t="s">
        <v>1480</v>
      </c>
      <c r="B364" s="124">
        <v>1</v>
      </c>
    </row>
    <row r="365" spans="1:2">
      <c r="A365" s="123" t="s">
        <v>1886</v>
      </c>
      <c r="B365" s="124">
        <v>1</v>
      </c>
    </row>
    <row r="366" spans="1:2">
      <c r="A366" s="123" t="s">
        <v>204</v>
      </c>
      <c r="B366" s="124">
        <v>1</v>
      </c>
    </row>
    <row r="367" spans="1:2">
      <c r="A367" s="123" t="s">
        <v>1849</v>
      </c>
      <c r="B367" s="124">
        <v>1</v>
      </c>
    </row>
    <row r="368" spans="1:2">
      <c r="A368" s="123" t="s">
        <v>1478</v>
      </c>
      <c r="B368" s="124">
        <v>1</v>
      </c>
    </row>
    <row r="369" spans="1:2">
      <c r="A369" s="123" t="s">
        <v>489</v>
      </c>
      <c r="B369" s="124">
        <v>1</v>
      </c>
    </row>
    <row r="370" spans="1:2">
      <c r="A370" s="123" t="s">
        <v>1479</v>
      </c>
      <c r="B370" s="124">
        <v>1</v>
      </c>
    </row>
    <row r="371" spans="1:2">
      <c r="A371" s="123" t="s">
        <v>1522</v>
      </c>
      <c r="B371" s="124">
        <v>1</v>
      </c>
    </row>
    <row r="372" spans="1:2">
      <c r="A372" s="123" t="s">
        <v>1229</v>
      </c>
      <c r="B372" s="124">
        <v>1</v>
      </c>
    </row>
    <row r="373" spans="1:2">
      <c r="A373" s="123" t="s">
        <v>260</v>
      </c>
      <c r="B373" s="124">
        <v>1</v>
      </c>
    </row>
    <row r="374" spans="1:2">
      <c r="A374" s="123" t="s">
        <v>261</v>
      </c>
      <c r="B374" s="124">
        <v>1</v>
      </c>
    </row>
    <row r="375" spans="1:2">
      <c r="A375" s="123" t="s">
        <v>1656</v>
      </c>
      <c r="B375" s="124">
        <v>1</v>
      </c>
    </row>
    <row r="376" spans="1:2">
      <c r="A376" s="123" t="s">
        <v>644</v>
      </c>
      <c r="B376" s="124">
        <v>1</v>
      </c>
    </row>
    <row r="377" spans="1:2">
      <c r="A377" s="123" t="s">
        <v>1350</v>
      </c>
      <c r="B377" s="124">
        <v>1</v>
      </c>
    </row>
    <row r="378" spans="1:2">
      <c r="A378" s="123" t="s">
        <v>324</v>
      </c>
      <c r="B378" s="124">
        <v>1</v>
      </c>
    </row>
    <row r="379" spans="1:2">
      <c r="A379" s="123" t="s">
        <v>1876</v>
      </c>
      <c r="B379" s="124">
        <v>1</v>
      </c>
    </row>
    <row r="380" spans="1:2">
      <c r="A380" s="123" t="s">
        <v>1673</v>
      </c>
      <c r="B380" s="124">
        <v>1</v>
      </c>
    </row>
    <row r="381" spans="1:2">
      <c r="A381" s="123" t="s">
        <v>1707</v>
      </c>
      <c r="B381" s="124">
        <v>1</v>
      </c>
    </row>
    <row r="382" spans="1:2">
      <c r="A382" s="123" t="s">
        <v>16</v>
      </c>
      <c r="B382" s="124">
        <v>1</v>
      </c>
    </row>
    <row r="383" spans="1:2">
      <c r="A383" s="123" t="s">
        <v>2287</v>
      </c>
      <c r="B383" s="124">
        <v>1</v>
      </c>
    </row>
    <row r="384" spans="1:2">
      <c r="A384" s="123" t="s">
        <v>742</v>
      </c>
      <c r="B384" s="124">
        <v>1</v>
      </c>
    </row>
    <row r="385" spans="1:2">
      <c r="A385" s="123" t="s">
        <v>146</v>
      </c>
      <c r="B385" s="124">
        <v>1</v>
      </c>
    </row>
    <row r="386" spans="1:2">
      <c r="A386" s="123" t="s">
        <v>1685</v>
      </c>
      <c r="B386" s="124">
        <v>1</v>
      </c>
    </row>
    <row r="387" spans="1:2">
      <c r="A387" s="123" t="s">
        <v>1756</v>
      </c>
      <c r="B387" s="124">
        <v>1</v>
      </c>
    </row>
    <row r="388" spans="1:2">
      <c r="A388" s="123" t="s">
        <v>1686</v>
      </c>
      <c r="B388" s="124">
        <v>1</v>
      </c>
    </row>
    <row r="389" spans="1:2">
      <c r="A389" s="123" t="s">
        <v>222</v>
      </c>
      <c r="B389" s="124">
        <v>1</v>
      </c>
    </row>
    <row r="390" spans="1:2">
      <c r="A390" s="123" t="s">
        <v>1691</v>
      </c>
      <c r="B390" s="124">
        <v>1</v>
      </c>
    </row>
    <row r="391" spans="1:2">
      <c r="A391" s="123" t="s">
        <v>1576</v>
      </c>
      <c r="B391" s="124">
        <v>1</v>
      </c>
    </row>
    <row r="392" spans="1:2">
      <c r="A392" s="123" t="s">
        <v>522</v>
      </c>
      <c r="B392" s="124">
        <v>1</v>
      </c>
    </row>
    <row r="393" spans="1:2">
      <c r="A393" s="123" t="s">
        <v>1227</v>
      </c>
      <c r="B393" s="124">
        <v>1</v>
      </c>
    </row>
    <row r="394" spans="1:2">
      <c r="A394" s="123" t="s">
        <v>1556</v>
      </c>
      <c r="B394" s="124">
        <v>1</v>
      </c>
    </row>
    <row r="395" spans="1:2">
      <c r="A395" s="123" t="s">
        <v>724</v>
      </c>
      <c r="B395" s="124">
        <v>1</v>
      </c>
    </row>
    <row r="396" spans="1:2">
      <c r="A396" s="123" t="s">
        <v>248</v>
      </c>
      <c r="B396" s="124">
        <v>1</v>
      </c>
    </row>
    <row r="397" spans="1:2">
      <c r="A397" s="123" t="s">
        <v>317</v>
      </c>
      <c r="B397" s="124">
        <v>1</v>
      </c>
    </row>
    <row r="398" spans="1:2">
      <c r="A398" s="123" t="s">
        <v>1744</v>
      </c>
      <c r="B398" s="124">
        <v>1</v>
      </c>
    </row>
    <row r="399" spans="1:2">
      <c r="A399" s="123" t="s">
        <v>645</v>
      </c>
      <c r="B399" s="124">
        <v>1</v>
      </c>
    </row>
    <row r="400" spans="1:2">
      <c r="A400" s="123" t="s">
        <v>1788</v>
      </c>
      <c r="B400" s="124">
        <v>1</v>
      </c>
    </row>
    <row r="401" spans="1:2">
      <c r="A401" s="123" t="s">
        <v>63</v>
      </c>
      <c r="B401" s="124">
        <v>1</v>
      </c>
    </row>
    <row r="402" spans="1:2">
      <c r="A402" s="123" t="s">
        <v>1581</v>
      </c>
      <c r="B402" s="124">
        <v>1</v>
      </c>
    </row>
    <row r="403" spans="1:2">
      <c r="A403" s="123" t="s">
        <v>1636</v>
      </c>
      <c r="B403" s="124">
        <v>1</v>
      </c>
    </row>
    <row r="404" spans="1:2">
      <c r="A404" s="123" t="s">
        <v>1782</v>
      </c>
      <c r="B404" s="124">
        <v>1</v>
      </c>
    </row>
    <row r="405" spans="1:2">
      <c r="A405" s="123" t="s">
        <v>1246</v>
      </c>
      <c r="B405" s="124">
        <v>1</v>
      </c>
    </row>
    <row r="406" spans="1:2">
      <c r="A406" s="123" t="s">
        <v>1565</v>
      </c>
      <c r="B406" s="124">
        <v>1</v>
      </c>
    </row>
    <row r="407" spans="1:2">
      <c r="A407" s="123" t="s">
        <v>1303</v>
      </c>
      <c r="B407" s="124">
        <v>1</v>
      </c>
    </row>
    <row r="408" spans="1:2">
      <c r="A408" s="123" t="s">
        <v>1834</v>
      </c>
      <c r="B408" s="124">
        <v>1</v>
      </c>
    </row>
    <row r="409" spans="1:2">
      <c r="A409" s="123" t="s">
        <v>583</v>
      </c>
      <c r="B409" s="124">
        <v>1</v>
      </c>
    </row>
    <row r="410" spans="1:2">
      <c r="A410" s="123" t="s">
        <v>1811</v>
      </c>
      <c r="B410" s="124">
        <v>1</v>
      </c>
    </row>
    <row r="411" spans="1:2">
      <c r="A411" s="123" t="s">
        <v>1558</v>
      </c>
      <c r="B411" s="124">
        <v>1</v>
      </c>
    </row>
    <row r="412" spans="1:2">
      <c r="A412" s="123" t="s">
        <v>448</v>
      </c>
      <c r="B412" s="124">
        <v>1</v>
      </c>
    </row>
    <row r="413" spans="1:2">
      <c r="A413" s="123" t="s">
        <v>1391</v>
      </c>
      <c r="B413" s="124">
        <v>1</v>
      </c>
    </row>
    <row r="414" spans="1:2">
      <c r="A414" s="123" t="s">
        <v>1546</v>
      </c>
      <c r="B414" s="124">
        <v>1</v>
      </c>
    </row>
    <row r="415" spans="1:2">
      <c r="A415" s="123" t="s">
        <v>540</v>
      </c>
      <c r="B415" s="124">
        <v>1</v>
      </c>
    </row>
    <row r="416" spans="1:2">
      <c r="A416" s="123" t="s">
        <v>648</v>
      </c>
      <c r="B416" s="124">
        <v>1</v>
      </c>
    </row>
    <row r="417" spans="1:2">
      <c r="A417" s="123" t="s">
        <v>743</v>
      </c>
      <c r="B417" s="124">
        <v>1</v>
      </c>
    </row>
    <row r="418" spans="1:2">
      <c r="A418" s="123" t="s">
        <v>1530</v>
      </c>
      <c r="B418" s="124">
        <v>1</v>
      </c>
    </row>
    <row r="419" spans="1:2">
      <c r="A419" s="123" t="s">
        <v>2</v>
      </c>
      <c r="B419" s="124">
        <v>1</v>
      </c>
    </row>
    <row r="420" spans="1:2">
      <c r="A420" s="123" t="s">
        <v>1704</v>
      </c>
      <c r="B420" s="124">
        <v>1</v>
      </c>
    </row>
    <row r="421" spans="1:2">
      <c r="A421" s="123" t="s">
        <v>1482</v>
      </c>
      <c r="B421" s="124">
        <v>1</v>
      </c>
    </row>
    <row r="422" spans="1:2">
      <c r="A422" s="123" t="s">
        <v>1582</v>
      </c>
      <c r="B422" s="124">
        <v>1</v>
      </c>
    </row>
    <row r="423" spans="1:2">
      <c r="A423" s="123" t="s">
        <v>233</v>
      </c>
      <c r="B423" s="124">
        <v>1</v>
      </c>
    </row>
    <row r="424" spans="1:2">
      <c r="A424" s="123" t="s">
        <v>304</v>
      </c>
      <c r="B424" s="124">
        <v>1</v>
      </c>
    </row>
    <row r="425" spans="1:2">
      <c r="A425" s="123" t="s">
        <v>1596</v>
      </c>
      <c r="B425" s="124">
        <v>1</v>
      </c>
    </row>
    <row r="426" spans="1:2">
      <c r="A426" s="123" t="s">
        <v>784</v>
      </c>
      <c r="B426" s="124">
        <v>1</v>
      </c>
    </row>
    <row r="427" spans="1:2">
      <c r="A427" s="123" t="s">
        <v>1842</v>
      </c>
      <c r="B427" s="124">
        <v>1</v>
      </c>
    </row>
    <row r="428" spans="1:2">
      <c r="A428" s="123" t="s">
        <v>445</v>
      </c>
      <c r="B428" s="124">
        <v>1</v>
      </c>
    </row>
    <row r="429" spans="1:2">
      <c r="A429" s="123" t="s">
        <v>137</v>
      </c>
      <c r="B429" s="124">
        <v>1</v>
      </c>
    </row>
    <row r="430" spans="1:2">
      <c r="A430" s="123" t="s">
        <v>131</v>
      </c>
      <c r="B430" s="124">
        <v>1</v>
      </c>
    </row>
    <row r="431" spans="1:2">
      <c r="A431" s="123" t="s">
        <v>1692</v>
      </c>
      <c r="B431" s="124">
        <v>1</v>
      </c>
    </row>
    <row r="432" spans="1:2">
      <c r="A432" s="123" t="s">
        <v>649</v>
      </c>
      <c r="B432" s="124">
        <v>1</v>
      </c>
    </row>
    <row r="433" spans="1:2">
      <c r="A433" s="123" t="s">
        <v>232</v>
      </c>
      <c r="B433" s="124">
        <v>1</v>
      </c>
    </row>
    <row r="434" spans="1:2">
      <c r="A434" s="123" t="s">
        <v>54</v>
      </c>
      <c r="B434" s="124">
        <v>1</v>
      </c>
    </row>
    <row r="435" spans="1:2">
      <c r="A435" s="123" t="s">
        <v>270</v>
      </c>
      <c r="B435" s="124">
        <v>1</v>
      </c>
    </row>
    <row r="436" spans="1:2">
      <c r="A436" s="123" t="s">
        <v>1548</v>
      </c>
      <c r="B436" s="124">
        <v>1</v>
      </c>
    </row>
    <row r="437" spans="1:2">
      <c r="A437" s="123" t="s">
        <v>1745</v>
      </c>
      <c r="B437" s="124">
        <v>1</v>
      </c>
    </row>
    <row r="438" spans="1:2">
      <c r="A438" s="123" t="s">
        <v>1677</v>
      </c>
      <c r="B438" s="124">
        <v>1</v>
      </c>
    </row>
    <row r="439" spans="1:2">
      <c r="A439" s="123" t="s">
        <v>1784</v>
      </c>
      <c r="B439" s="124">
        <v>1</v>
      </c>
    </row>
    <row r="440" spans="1:2">
      <c r="A440" s="123" t="s">
        <v>1405</v>
      </c>
      <c r="B440" s="124">
        <v>1</v>
      </c>
    </row>
    <row r="441" spans="1:2">
      <c r="A441" s="123" t="s">
        <v>1231</v>
      </c>
      <c r="B441" s="124">
        <v>1</v>
      </c>
    </row>
    <row r="442" spans="1:2">
      <c r="A442" s="123" t="s">
        <v>1288</v>
      </c>
      <c r="B442" s="124">
        <v>1</v>
      </c>
    </row>
    <row r="443" spans="1:2">
      <c r="A443" s="123" t="s">
        <v>1232</v>
      </c>
      <c r="B443" s="124">
        <v>1</v>
      </c>
    </row>
    <row r="444" spans="1:2">
      <c r="A444" s="123" t="s">
        <v>787</v>
      </c>
      <c r="B444" s="124">
        <v>1</v>
      </c>
    </row>
    <row r="445" spans="1:2">
      <c r="A445" s="123" t="s">
        <v>1812</v>
      </c>
      <c r="B445" s="124">
        <v>1</v>
      </c>
    </row>
    <row r="446" spans="1:2">
      <c r="A446" s="123" t="s">
        <v>1755</v>
      </c>
      <c r="B446" s="124">
        <v>1</v>
      </c>
    </row>
    <row r="447" spans="1:2">
      <c r="A447" s="123" t="s">
        <v>1633</v>
      </c>
      <c r="B447" s="124">
        <v>1</v>
      </c>
    </row>
    <row r="448" spans="1:2">
      <c r="A448" s="123" t="s">
        <v>1813</v>
      </c>
      <c r="B448" s="124">
        <v>1</v>
      </c>
    </row>
    <row r="449" spans="1:2">
      <c r="A449" s="123" t="s">
        <v>192</v>
      </c>
      <c r="B449" s="124">
        <v>1</v>
      </c>
    </row>
    <row r="450" spans="1:2">
      <c r="A450" s="123" t="s">
        <v>650</v>
      </c>
      <c r="B450" s="124">
        <v>1</v>
      </c>
    </row>
    <row r="451" spans="1:2">
      <c r="A451" s="123" t="s">
        <v>1777</v>
      </c>
      <c r="B451" s="124">
        <v>1</v>
      </c>
    </row>
    <row r="452" spans="1:2">
      <c r="A452" s="123" t="s">
        <v>1543</v>
      </c>
      <c r="B452" s="124">
        <v>1</v>
      </c>
    </row>
    <row r="453" spans="1:2">
      <c r="A453" s="123" t="s">
        <v>1814</v>
      </c>
      <c r="B453" s="124">
        <v>1</v>
      </c>
    </row>
    <row r="454" spans="1:2">
      <c r="A454" s="123" t="s">
        <v>186</v>
      </c>
      <c r="B454" s="124">
        <v>1</v>
      </c>
    </row>
    <row r="455" spans="1:2">
      <c r="A455" s="123" t="s">
        <v>332</v>
      </c>
      <c r="B455" s="124">
        <v>1</v>
      </c>
    </row>
    <row r="456" spans="1:2">
      <c r="A456" s="123" t="s">
        <v>1701</v>
      </c>
      <c r="B456" s="124">
        <v>1</v>
      </c>
    </row>
    <row r="457" spans="1:2">
      <c r="A457" s="123" t="s">
        <v>1815</v>
      </c>
      <c r="B457" s="124">
        <v>1</v>
      </c>
    </row>
    <row r="458" spans="1:2">
      <c r="A458" s="123" t="s">
        <v>1734</v>
      </c>
      <c r="B458" s="124">
        <v>1</v>
      </c>
    </row>
    <row r="459" spans="1:2">
      <c r="A459" s="123" t="s">
        <v>586</v>
      </c>
      <c r="B459" s="124">
        <v>1</v>
      </c>
    </row>
    <row r="460" spans="1:2">
      <c r="A460" s="123" t="s">
        <v>331</v>
      </c>
      <c r="B460" s="124">
        <v>1</v>
      </c>
    </row>
    <row r="461" spans="1:2">
      <c r="A461" s="123" t="s">
        <v>1569</v>
      </c>
      <c r="B461" s="124">
        <v>1</v>
      </c>
    </row>
    <row r="462" spans="1:2">
      <c r="A462" s="123" t="s">
        <v>1234</v>
      </c>
      <c r="B462" s="124">
        <v>1</v>
      </c>
    </row>
    <row r="463" spans="1:2">
      <c r="A463" s="123" t="s">
        <v>437</v>
      </c>
      <c r="B463" s="124">
        <v>1</v>
      </c>
    </row>
    <row r="464" spans="1:2">
      <c r="A464" s="123" t="s">
        <v>1248</v>
      </c>
      <c r="B464" s="124">
        <v>1</v>
      </c>
    </row>
    <row r="465" spans="1:2">
      <c r="A465" s="123" t="s">
        <v>1294</v>
      </c>
      <c r="B465" s="124">
        <v>1</v>
      </c>
    </row>
    <row r="466" spans="1:2">
      <c r="A466" s="123" t="s">
        <v>185</v>
      </c>
      <c r="B466" s="124">
        <v>1</v>
      </c>
    </row>
    <row r="467" spans="1:2">
      <c r="A467" s="123" t="s">
        <v>1544</v>
      </c>
      <c r="B467" s="124">
        <v>1</v>
      </c>
    </row>
    <row r="468" spans="1:2">
      <c r="A468" s="123" t="s">
        <v>1309</v>
      </c>
      <c r="B468" s="124">
        <v>1</v>
      </c>
    </row>
    <row r="469" spans="1:2">
      <c r="A469" s="123" t="s">
        <v>1561</v>
      </c>
      <c r="B469" s="124">
        <v>1</v>
      </c>
    </row>
    <row r="470" spans="1:2">
      <c r="A470" s="123" t="s">
        <v>1597</v>
      </c>
      <c r="B470" s="124">
        <v>1</v>
      </c>
    </row>
    <row r="471" spans="1:2">
      <c r="A471" s="123" t="s">
        <v>651</v>
      </c>
      <c r="B471" s="124">
        <v>1</v>
      </c>
    </row>
    <row r="472" spans="1:2">
      <c r="A472" s="123" t="s">
        <v>492</v>
      </c>
      <c r="B472" s="124">
        <v>1</v>
      </c>
    </row>
    <row r="473" spans="1:2">
      <c r="A473" s="123" t="s">
        <v>1449</v>
      </c>
      <c r="B473" s="124">
        <v>1</v>
      </c>
    </row>
    <row r="474" spans="1:2">
      <c r="A474" s="123" t="s">
        <v>1523</v>
      </c>
      <c r="B474" s="124">
        <v>1</v>
      </c>
    </row>
    <row r="475" spans="1:2">
      <c r="A475" s="123" t="s">
        <v>1750</v>
      </c>
      <c r="B475" s="124">
        <v>1</v>
      </c>
    </row>
    <row r="476" spans="1:2">
      <c r="A476" s="123" t="s">
        <v>1731</v>
      </c>
      <c r="B476" s="124">
        <v>1</v>
      </c>
    </row>
    <row r="477" spans="1:2">
      <c r="A477" s="123" t="s">
        <v>1722</v>
      </c>
      <c r="B477" s="124">
        <v>1</v>
      </c>
    </row>
    <row r="478" spans="1:2">
      <c r="A478" s="123" t="s">
        <v>1746</v>
      </c>
      <c r="B478" s="124">
        <v>1</v>
      </c>
    </row>
    <row r="479" spans="1:2">
      <c r="A479" s="123" t="s">
        <v>1699</v>
      </c>
      <c r="B479" s="124">
        <v>1</v>
      </c>
    </row>
    <row r="480" spans="1:2">
      <c r="A480" s="123" t="s">
        <v>328</v>
      </c>
      <c r="B480" s="124">
        <v>1</v>
      </c>
    </row>
    <row r="481" spans="1:2">
      <c r="A481" s="123" t="s">
        <v>1832</v>
      </c>
      <c r="B481" s="124">
        <v>1</v>
      </c>
    </row>
    <row r="482" spans="1:2">
      <c r="A482" s="123" t="s">
        <v>106</v>
      </c>
      <c r="B482" s="124">
        <v>1</v>
      </c>
    </row>
    <row r="483" spans="1:2">
      <c r="A483" s="123" t="s">
        <v>1816</v>
      </c>
      <c r="B483" s="124">
        <v>1</v>
      </c>
    </row>
    <row r="484" spans="1:2">
      <c r="A484" s="123" t="s">
        <v>1331</v>
      </c>
      <c r="B484" s="124">
        <v>1</v>
      </c>
    </row>
    <row r="485" spans="1:2">
      <c r="A485" s="123" t="s">
        <v>1536</v>
      </c>
      <c r="B485" s="124">
        <v>1</v>
      </c>
    </row>
    <row r="486" spans="1:2">
      <c r="A486" s="123" t="s">
        <v>127</v>
      </c>
      <c r="B486" s="124">
        <v>1</v>
      </c>
    </row>
    <row r="487" spans="1:2">
      <c r="A487" s="123" t="s">
        <v>225</v>
      </c>
      <c r="B487" s="124">
        <v>1</v>
      </c>
    </row>
    <row r="488" spans="1:2">
      <c r="A488" s="123" t="s">
        <v>151</v>
      </c>
      <c r="B488" s="124">
        <v>1</v>
      </c>
    </row>
    <row r="489" spans="1:2">
      <c r="A489" s="123" t="s">
        <v>652</v>
      </c>
      <c r="B489" s="124">
        <v>1</v>
      </c>
    </row>
    <row r="490" spans="1:2">
      <c r="A490" s="123" t="s">
        <v>1712</v>
      </c>
      <c r="B490" s="124">
        <v>1</v>
      </c>
    </row>
    <row r="491" spans="1:2">
      <c r="A491" s="123" t="s">
        <v>1700</v>
      </c>
      <c r="B491" s="124">
        <v>1</v>
      </c>
    </row>
    <row r="492" spans="1:2">
      <c r="A492" s="123" t="s">
        <v>1301</v>
      </c>
      <c r="B492" s="124">
        <v>1</v>
      </c>
    </row>
    <row r="493" spans="1:2">
      <c r="A493" s="123" t="s">
        <v>1564</v>
      </c>
      <c r="B493" s="124">
        <v>1</v>
      </c>
    </row>
    <row r="494" spans="1:2">
      <c r="A494" s="123" t="s">
        <v>182</v>
      </c>
      <c r="B494" s="124">
        <v>1</v>
      </c>
    </row>
    <row r="495" spans="1:2">
      <c r="A495" s="123" t="s">
        <v>493</v>
      </c>
      <c r="B495" s="124">
        <v>1</v>
      </c>
    </row>
    <row r="496" spans="1:2">
      <c r="A496" s="123" t="s">
        <v>653</v>
      </c>
      <c r="B496" s="124">
        <v>1</v>
      </c>
    </row>
    <row r="497" spans="1:2">
      <c r="A497" s="123" t="s">
        <v>1324</v>
      </c>
      <c r="B497" s="124">
        <v>1</v>
      </c>
    </row>
    <row r="498" spans="1:2">
      <c r="A498" s="123" t="s">
        <v>1661</v>
      </c>
      <c r="B498" s="124">
        <v>1</v>
      </c>
    </row>
    <row r="499" spans="1:2">
      <c r="A499" s="123" t="s">
        <v>241</v>
      </c>
      <c r="B499" s="124">
        <v>1</v>
      </c>
    </row>
    <row r="500" spans="1:2">
      <c r="A500" s="123" t="s">
        <v>1754</v>
      </c>
      <c r="B500" s="124">
        <v>1</v>
      </c>
    </row>
    <row r="501" spans="1:2">
      <c r="A501" s="123" t="s">
        <v>1761</v>
      </c>
      <c r="B501" s="124">
        <v>1</v>
      </c>
    </row>
    <row r="502" spans="1:2">
      <c r="A502" s="123" t="s">
        <v>738</v>
      </c>
      <c r="B502" s="124">
        <v>1</v>
      </c>
    </row>
    <row r="503" spans="1:2">
      <c r="A503" s="123" t="s">
        <v>313</v>
      </c>
      <c r="B503" s="124">
        <v>1</v>
      </c>
    </row>
    <row r="504" spans="1:2">
      <c r="A504" s="123" t="s">
        <v>1845</v>
      </c>
      <c r="B504" s="124">
        <v>1</v>
      </c>
    </row>
    <row r="505" spans="1:2">
      <c r="A505" s="123" t="s">
        <v>577</v>
      </c>
      <c r="B505" s="124">
        <v>1</v>
      </c>
    </row>
    <row r="506" spans="1:2">
      <c r="A506" s="123" t="s">
        <v>1547</v>
      </c>
      <c r="B506" s="124">
        <v>1</v>
      </c>
    </row>
    <row r="507" spans="1:2">
      <c r="A507" s="123" t="s">
        <v>744</v>
      </c>
      <c r="B507" s="124">
        <v>1</v>
      </c>
    </row>
    <row r="508" spans="1:2">
      <c r="A508" s="123" t="s">
        <v>138</v>
      </c>
      <c r="B508" s="124">
        <v>1</v>
      </c>
    </row>
    <row r="509" spans="1:2">
      <c r="A509" s="123" t="s">
        <v>1322</v>
      </c>
      <c r="B509" s="124">
        <v>1</v>
      </c>
    </row>
    <row r="510" spans="1:2">
      <c r="A510" s="123" t="s">
        <v>1411</v>
      </c>
      <c r="B510" s="124">
        <v>1</v>
      </c>
    </row>
    <row r="511" spans="1:2">
      <c r="A511" s="123" t="s">
        <v>327</v>
      </c>
      <c r="B511" s="124">
        <v>1</v>
      </c>
    </row>
    <row r="512" spans="1:2">
      <c r="A512" s="123" t="s">
        <v>1888</v>
      </c>
      <c r="B512" s="124">
        <v>1</v>
      </c>
    </row>
    <row r="513" spans="1:2">
      <c r="A513" s="123" t="s">
        <v>1898</v>
      </c>
      <c r="B513" s="124">
        <v>1</v>
      </c>
    </row>
    <row r="514" spans="1:2">
      <c r="A514" s="123" t="s">
        <v>1792</v>
      </c>
      <c r="B514" s="124">
        <v>1</v>
      </c>
    </row>
    <row r="515" spans="1:2">
      <c r="A515" s="123" t="s">
        <v>1723</v>
      </c>
      <c r="B515" s="124">
        <v>1</v>
      </c>
    </row>
    <row r="516" spans="1:2">
      <c r="A516" s="123" t="s">
        <v>1817</v>
      </c>
      <c r="B516" s="124">
        <v>1</v>
      </c>
    </row>
    <row r="517" spans="1:2" ht="25.5">
      <c r="A517" s="123" t="s">
        <v>1818</v>
      </c>
      <c r="B517" s="124">
        <v>1</v>
      </c>
    </row>
    <row r="518" spans="1:2">
      <c r="A518" s="123" t="s">
        <v>789</v>
      </c>
      <c r="B518" s="124">
        <v>1</v>
      </c>
    </row>
    <row r="519" spans="1:2">
      <c r="A519" s="123" t="s">
        <v>655</v>
      </c>
      <c r="B519" s="124">
        <v>1</v>
      </c>
    </row>
    <row r="520" spans="1:2">
      <c r="A520" s="123" t="s">
        <v>59</v>
      </c>
      <c r="B520" s="124">
        <v>1</v>
      </c>
    </row>
    <row r="521" spans="1:2">
      <c r="A521" s="123" t="s">
        <v>513</v>
      </c>
      <c r="B521" s="124">
        <v>1</v>
      </c>
    </row>
    <row r="522" spans="1:2">
      <c r="A522" s="123" t="s">
        <v>1743</v>
      </c>
      <c r="B522" s="124">
        <v>1</v>
      </c>
    </row>
    <row r="523" spans="1:2">
      <c r="A523" s="123" t="s">
        <v>580</v>
      </c>
      <c r="B523" s="124">
        <v>1</v>
      </c>
    </row>
    <row r="524" spans="1:2">
      <c r="A524" s="123" t="s">
        <v>1675</v>
      </c>
      <c r="B524" s="124">
        <v>1</v>
      </c>
    </row>
    <row r="525" spans="1:2">
      <c r="A525" s="123" t="s">
        <v>1674</v>
      </c>
      <c r="B525" s="124">
        <v>1</v>
      </c>
    </row>
    <row r="526" spans="1:2">
      <c r="A526" s="123" t="s">
        <v>1819</v>
      </c>
      <c r="B526" s="124">
        <v>1</v>
      </c>
    </row>
    <row r="527" spans="1:2">
      <c r="A527" s="123" t="s">
        <v>495</v>
      </c>
      <c r="B527" s="124">
        <v>1</v>
      </c>
    </row>
    <row r="528" spans="1:2">
      <c r="A528" s="123" t="s">
        <v>273</v>
      </c>
      <c r="B528" s="124">
        <v>1</v>
      </c>
    </row>
    <row r="529" spans="1:2">
      <c r="A529" s="123" t="s">
        <v>1578</v>
      </c>
      <c r="B529" s="124">
        <v>1</v>
      </c>
    </row>
    <row r="530" spans="1:2">
      <c r="A530" s="123" t="s">
        <v>1491</v>
      </c>
      <c r="B530" s="124">
        <v>1</v>
      </c>
    </row>
    <row r="531" spans="1:2">
      <c r="A531" s="123" t="s">
        <v>220</v>
      </c>
      <c r="B531" s="124">
        <v>1</v>
      </c>
    </row>
    <row r="532" spans="1:2">
      <c r="A532" s="123" t="s">
        <v>140</v>
      </c>
      <c r="B532" s="124">
        <v>1</v>
      </c>
    </row>
    <row r="533" spans="1:2">
      <c r="A533" s="123" t="s">
        <v>1606</v>
      </c>
      <c r="B533" s="124">
        <v>1</v>
      </c>
    </row>
    <row r="534" spans="1:2">
      <c r="A534" s="123" t="s">
        <v>288</v>
      </c>
      <c r="B534" s="124">
        <v>1</v>
      </c>
    </row>
    <row r="535" spans="1:2">
      <c r="A535" s="123" t="s">
        <v>1678</v>
      </c>
      <c r="B535" s="124">
        <v>1</v>
      </c>
    </row>
    <row r="536" spans="1:2">
      <c r="A536" s="123" t="s">
        <v>1612</v>
      </c>
      <c r="B536" s="124">
        <v>1</v>
      </c>
    </row>
    <row r="537" spans="1:2">
      <c r="A537" s="123" t="s">
        <v>499</v>
      </c>
      <c r="B537" s="124">
        <v>1</v>
      </c>
    </row>
    <row r="538" spans="1:2">
      <c r="A538" s="123" t="s">
        <v>458</v>
      </c>
      <c r="B538" s="124">
        <v>1</v>
      </c>
    </row>
    <row r="539" spans="1:2">
      <c r="A539" s="123" t="s">
        <v>1573</v>
      </c>
      <c r="B539" s="124">
        <v>1</v>
      </c>
    </row>
    <row r="540" spans="1:2">
      <c r="A540" s="123" t="s">
        <v>1316</v>
      </c>
      <c r="B540" s="124">
        <v>1</v>
      </c>
    </row>
    <row r="541" spans="1:2">
      <c r="A541" s="123" t="s">
        <v>1175</v>
      </c>
      <c r="B541" s="124">
        <v>1</v>
      </c>
    </row>
    <row r="542" spans="1:2">
      <c r="A542" s="123" t="s">
        <v>198</v>
      </c>
      <c r="B542" s="124">
        <v>1</v>
      </c>
    </row>
    <row r="543" spans="1:2">
      <c r="A543" s="123" t="s">
        <v>1594</v>
      </c>
      <c r="B543" s="124">
        <v>1</v>
      </c>
    </row>
    <row r="544" spans="1:2">
      <c r="A544" s="123" t="s">
        <v>659</v>
      </c>
      <c r="B544" s="124">
        <v>1</v>
      </c>
    </row>
    <row r="545" spans="1:2">
      <c r="A545" s="123" t="s">
        <v>111</v>
      </c>
      <c r="B545" s="124">
        <v>1</v>
      </c>
    </row>
    <row r="546" spans="1:2">
      <c r="A546" s="123" t="s">
        <v>308</v>
      </c>
      <c r="B546" s="124">
        <v>1</v>
      </c>
    </row>
    <row r="547" spans="1:2">
      <c r="A547" s="123" t="s">
        <v>1250</v>
      </c>
      <c r="B547" s="124">
        <v>1</v>
      </c>
    </row>
    <row r="548" spans="1:2">
      <c r="A548" s="123" t="s">
        <v>1537</v>
      </c>
      <c r="B548" s="124">
        <v>1</v>
      </c>
    </row>
    <row r="549" spans="1:2">
      <c r="A549" s="123" t="s">
        <v>254</v>
      </c>
      <c r="B549" s="124">
        <v>1</v>
      </c>
    </row>
    <row r="550" spans="1:2">
      <c r="A550" s="123" t="s">
        <v>778</v>
      </c>
      <c r="B550" s="124">
        <v>1</v>
      </c>
    </row>
    <row r="551" spans="1:2">
      <c r="A551" s="123" t="s">
        <v>1329</v>
      </c>
      <c r="B551" s="124">
        <v>1</v>
      </c>
    </row>
    <row r="552" spans="1:2">
      <c r="A552" s="123" t="s">
        <v>1835</v>
      </c>
      <c r="B552" s="124">
        <v>1</v>
      </c>
    </row>
    <row r="553" spans="1:2">
      <c r="A553" s="123" t="s">
        <v>1452</v>
      </c>
      <c r="B553" s="124">
        <v>1</v>
      </c>
    </row>
    <row r="554" spans="1:2">
      <c r="A554" s="123" t="s">
        <v>1541</v>
      </c>
      <c r="B554" s="124">
        <v>1</v>
      </c>
    </row>
    <row r="555" spans="1:2">
      <c r="A555" s="123" t="s">
        <v>205</v>
      </c>
      <c r="B555" s="124">
        <v>1</v>
      </c>
    </row>
    <row r="556" spans="1:2">
      <c r="A556" s="123" t="s">
        <v>246</v>
      </c>
      <c r="B556" s="124">
        <v>1</v>
      </c>
    </row>
    <row r="557" spans="1:2">
      <c r="A557" s="123" t="s">
        <v>1225</v>
      </c>
      <c r="B557" s="124">
        <v>1</v>
      </c>
    </row>
    <row r="558" spans="1:2">
      <c r="A558" s="123" t="s">
        <v>278</v>
      </c>
      <c r="B558" s="124">
        <v>1</v>
      </c>
    </row>
    <row r="559" spans="1:2">
      <c r="A559" s="123" t="s">
        <v>1634</v>
      </c>
      <c r="B559" s="124">
        <v>1</v>
      </c>
    </row>
    <row r="560" spans="1:2">
      <c r="A560" s="123" t="s">
        <v>1749</v>
      </c>
      <c r="B560" s="124">
        <v>1</v>
      </c>
    </row>
    <row r="561" spans="1:2">
      <c r="A561" s="123" t="s">
        <v>45</v>
      </c>
      <c r="B561" s="124">
        <v>1</v>
      </c>
    </row>
    <row r="562" spans="1:2">
      <c r="A562" s="123" t="s">
        <v>60</v>
      </c>
      <c r="B562" s="124">
        <v>1</v>
      </c>
    </row>
    <row r="563" spans="1:2">
      <c r="A563" s="123" t="s">
        <v>1500</v>
      </c>
      <c r="B563" s="124">
        <v>1</v>
      </c>
    </row>
    <row r="564" spans="1:2">
      <c r="A564" s="123" t="s">
        <v>526</v>
      </c>
      <c r="B564" s="124">
        <v>1</v>
      </c>
    </row>
    <row r="565" spans="1:2">
      <c r="A565" s="123" t="s">
        <v>661</v>
      </c>
      <c r="B565" s="124">
        <v>1</v>
      </c>
    </row>
    <row r="566" spans="1:2">
      <c r="A566" s="123" t="s">
        <v>1629</v>
      </c>
      <c r="B566" s="124">
        <v>1</v>
      </c>
    </row>
    <row r="567" spans="1:2">
      <c r="A567" s="123" t="s">
        <v>725</v>
      </c>
      <c r="B567" s="124">
        <v>1</v>
      </c>
    </row>
    <row r="568" spans="1:2">
      <c r="A568" s="123" t="s">
        <v>1528</v>
      </c>
      <c r="B568" s="124">
        <v>1</v>
      </c>
    </row>
    <row r="569" spans="1:2">
      <c r="A569" s="123" t="s">
        <v>1308</v>
      </c>
      <c r="B569" s="124">
        <v>1</v>
      </c>
    </row>
    <row r="570" spans="1:2">
      <c r="A570" s="123" t="s">
        <v>1287</v>
      </c>
      <c r="B570" s="124">
        <v>1</v>
      </c>
    </row>
    <row r="571" spans="1:2">
      <c r="A571" s="123" t="s">
        <v>1585</v>
      </c>
      <c r="B571" s="124">
        <v>1</v>
      </c>
    </row>
    <row r="572" spans="1:2">
      <c r="A572" s="123" t="s">
        <v>1313</v>
      </c>
      <c r="B572" s="124">
        <v>1</v>
      </c>
    </row>
    <row r="573" spans="1:2">
      <c r="A573" s="123" t="s">
        <v>1702</v>
      </c>
      <c r="B573" s="124">
        <v>1</v>
      </c>
    </row>
    <row r="574" spans="1:2">
      <c r="A574" s="123" t="s">
        <v>1822</v>
      </c>
      <c r="B574" s="124">
        <v>1</v>
      </c>
    </row>
    <row r="575" spans="1:2">
      <c r="A575" s="123" t="s">
        <v>1489</v>
      </c>
      <c r="B575" s="124">
        <v>1</v>
      </c>
    </row>
    <row r="576" spans="1:2">
      <c r="A576" s="123" t="s">
        <v>141</v>
      </c>
      <c r="B576" s="124">
        <v>1</v>
      </c>
    </row>
    <row r="577" spans="1:2">
      <c r="A577" s="123" t="s">
        <v>1733</v>
      </c>
      <c r="B577" s="124">
        <v>1</v>
      </c>
    </row>
    <row r="578" spans="1:2">
      <c r="A578" s="123" t="s">
        <v>1499</v>
      </c>
      <c r="B578" s="124">
        <v>1</v>
      </c>
    </row>
    <row r="579" spans="1:2">
      <c r="A579" s="123" t="s">
        <v>502</v>
      </c>
      <c r="B579" s="124">
        <v>1</v>
      </c>
    </row>
    <row r="580" spans="1:2">
      <c r="A580" s="123" t="s">
        <v>1649</v>
      </c>
      <c r="B580" s="124">
        <v>1</v>
      </c>
    </row>
    <row r="581" spans="1:2">
      <c r="A581" s="123" t="s">
        <v>1408</v>
      </c>
      <c r="B581" s="124">
        <v>1</v>
      </c>
    </row>
    <row r="582" spans="1:2">
      <c r="A582" s="123" t="s">
        <v>255</v>
      </c>
      <c r="B582" s="124">
        <v>1</v>
      </c>
    </row>
    <row r="583" spans="1:2">
      <c r="A583" s="123" t="s">
        <v>1269</v>
      </c>
      <c r="B583" s="124">
        <v>1</v>
      </c>
    </row>
    <row r="584" spans="1:2">
      <c r="A584" s="123" t="s">
        <v>1579</v>
      </c>
      <c r="B584" s="124">
        <v>1</v>
      </c>
    </row>
    <row r="585" spans="1:2">
      <c r="A585" s="123" t="s">
        <v>1283</v>
      </c>
      <c r="B585" s="124">
        <v>1</v>
      </c>
    </row>
    <row r="586" spans="1:2">
      <c r="A586" s="123" t="s">
        <v>470</v>
      </c>
      <c r="B586" s="124">
        <v>1</v>
      </c>
    </row>
    <row r="587" spans="1:2">
      <c r="A587" s="123" t="s">
        <v>200</v>
      </c>
      <c r="B587" s="124">
        <v>1</v>
      </c>
    </row>
    <row r="588" spans="1:2">
      <c r="A588" s="123" t="s">
        <v>1304</v>
      </c>
      <c r="B588" s="124">
        <v>1</v>
      </c>
    </row>
    <row r="589" spans="1:2">
      <c r="A589" s="123" t="s">
        <v>1793</v>
      </c>
      <c r="B589" s="124">
        <v>1</v>
      </c>
    </row>
    <row r="590" spans="1:2">
      <c r="A590" s="123" t="s">
        <v>143</v>
      </c>
      <c r="B590" s="124">
        <v>1</v>
      </c>
    </row>
    <row r="591" spans="1:2">
      <c r="A591" s="123" t="s">
        <v>134</v>
      </c>
      <c r="B591" s="124">
        <v>1</v>
      </c>
    </row>
    <row r="592" spans="1:2">
      <c r="A592" s="123" t="s">
        <v>1850</v>
      </c>
      <c r="B592" s="124">
        <v>1</v>
      </c>
    </row>
    <row r="593" spans="1:2">
      <c r="A593" s="123" t="s">
        <v>1574</v>
      </c>
      <c r="B593" s="124">
        <v>1</v>
      </c>
    </row>
    <row r="594" spans="1:2">
      <c r="A594" s="123" t="s">
        <v>746</v>
      </c>
      <c r="B594" s="124">
        <v>1</v>
      </c>
    </row>
    <row r="595" spans="1:2">
      <c r="A595" s="123" t="s">
        <v>1534</v>
      </c>
      <c r="B595" s="124">
        <v>1</v>
      </c>
    </row>
    <row r="596" spans="1:2">
      <c r="A596" s="123" t="s">
        <v>702</v>
      </c>
      <c r="B596" s="124">
        <v>1</v>
      </c>
    </row>
    <row r="597" spans="1:2">
      <c r="A597" s="123" t="s">
        <v>135</v>
      </c>
      <c r="B597" s="124">
        <v>1</v>
      </c>
    </row>
    <row r="598" spans="1:2">
      <c r="A598" s="123" t="s">
        <v>453</v>
      </c>
      <c r="B598" s="124">
        <v>1</v>
      </c>
    </row>
    <row r="599" spans="1:2">
      <c r="A599" s="123" t="s">
        <v>62</v>
      </c>
      <c r="B599" s="124">
        <v>1</v>
      </c>
    </row>
    <row r="600" spans="1:2">
      <c r="A600" s="123" t="s">
        <v>58</v>
      </c>
      <c r="B600" s="124">
        <v>1</v>
      </c>
    </row>
    <row r="601" spans="1:2">
      <c r="A601" s="123" t="s">
        <v>174</v>
      </c>
      <c r="B601" s="124">
        <v>1</v>
      </c>
    </row>
    <row r="602" spans="1:2">
      <c r="A602" s="123" t="s">
        <v>503</v>
      </c>
      <c r="B602" s="124">
        <v>1</v>
      </c>
    </row>
    <row r="603" spans="1:2">
      <c r="A603" s="123" t="s">
        <v>1284</v>
      </c>
      <c r="B603" s="124">
        <v>1</v>
      </c>
    </row>
    <row r="604" spans="1:2">
      <c r="A604" s="123" t="s">
        <v>2292</v>
      </c>
      <c r="B604" s="124">
        <v>1</v>
      </c>
    </row>
    <row r="605" spans="1:2">
      <c r="A605" s="123" t="s">
        <v>670</v>
      </c>
      <c r="B605" s="124">
        <v>1</v>
      </c>
    </row>
    <row r="606" spans="1:2">
      <c r="A606" s="123" t="s">
        <v>125</v>
      </c>
      <c r="B606" s="124">
        <v>1</v>
      </c>
    </row>
    <row r="607" spans="1:2">
      <c r="A607" s="123" t="s">
        <v>505</v>
      </c>
      <c r="B607" s="124">
        <v>1</v>
      </c>
    </row>
    <row r="608" spans="1:2">
      <c r="A608" s="123" t="s">
        <v>1687</v>
      </c>
      <c r="B608" s="124">
        <v>1</v>
      </c>
    </row>
    <row r="609" spans="1:2">
      <c r="A609" s="123" t="s">
        <v>1645</v>
      </c>
      <c r="B609" s="124">
        <v>1</v>
      </c>
    </row>
    <row r="610" spans="1:2">
      <c r="A610" s="123" t="s">
        <v>712</v>
      </c>
      <c r="B610" s="124">
        <v>1</v>
      </c>
    </row>
    <row r="611" spans="1:2">
      <c r="A611" s="123" t="s">
        <v>196</v>
      </c>
      <c r="B611" s="124">
        <v>1</v>
      </c>
    </row>
    <row r="612" spans="1:2">
      <c r="A612" s="123" t="s">
        <v>663</v>
      </c>
      <c r="B612" s="124">
        <v>1</v>
      </c>
    </row>
    <row r="613" spans="1:2">
      <c r="A613" s="123" t="s">
        <v>191</v>
      </c>
      <c r="B613" s="124">
        <v>1</v>
      </c>
    </row>
    <row r="614" spans="1:2">
      <c r="A614" s="123" t="s">
        <v>506</v>
      </c>
      <c r="B614" s="124">
        <v>1</v>
      </c>
    </row>
    <row r="615" spans="1:2">
      <c r="A615" s="123" t="s">
        <v>177</v>
      </c>
      <c r="B615" s="124">
        <v>1</v>
      </c>
    </row>
    <row r="616" spans="1:2">
      <c r="A616" s="123" t="s">
        <v>337</v>
      </c>
      <c r="B616" s="124">
        <v>1</v>
      </c>
    </row>
    <row r="617" spans="1:2">
      <c r="A617" s="123" t="s">
        <v>523</v>
      </c>
      <c r="B617" s="124">
        <v>1</v>
      </c>
    </row>
    <row r="618" spans="1:2">
      <c r="A618" s="123" t="s">
        <v>780</v>
      </c>
      <c r="B618" s="124">
        <v>1</v>
      </c>
    </row>
    <row r="619" spans="1:2">
      <c r="A619" s="123" t="s">
        <v>1823</v>
      </c>
      <c r="B619" s="124">
        <v>1</v>
      </c>
    </row>
    <row r="620" spans="1:2">
      <c r="A620" s="123" t="s">
        <v>1790</v>
      </c>
      <c r="B620" s="124">
        <v>1</v>
      </c>
    </row>
    <row r="621" spans="1:2">
      <c r="A621" s="123" t="s">
        <v>1724</v>
      </c>
      <c r="B621" s="124">
        <v>1</v>
      </c>
    </row>
    <row r="622" spans="1:2">
      <c r="A622" s="123" t="s">
        <v>206</v>
      </c>
      <c r="B622" s="124">
        <v>1</v>
      </c>
    </row>
    <row r="623" spans="1:2">
      <c r="A623" s="123" t="s">
        <v>1671</v>
      </c>
      <c r="B623" s="124">
        <v>1</v>
      </c>
    </row>
    <row r="624" spans="1:2">
      <c r="A624" s="123" t="s">
        <v>1646</v>
      </c>
      <c r="B624" s="124">
        <v>1</v>
      </c>
    </row>
    <row r="625" spans="1:2">
      <c r="A625" s="123" t="s">
        <v>1314</v>
      </c>
      <c r="B625" s="124">
        <v>1</v>
      </c>
    </row>
    <row r="626" spans="1:2">
      <c r="A626" s="123" t="s">
        <v>1613</v>
      </c>
      <c r="B626" s="124">
        <v>1</v>
      </c>
    </row>
    <row r="627" spans="1:2">
      <c r="A627" s="123" t="s">
        <v>1608</v>
      </c>
      <c r="B627" s="124">
        <v>1</v>
      </c>
    </row>
    <row r="628" spans="1:2">
      <c r="A628" s="123" t="s">
        <v>323</v>
      </c>
      <c r="B628" s="124">
        <v>1</v>
      </c>
    </row>
    <row r="629" spans="1:2">
      <c r="A629" s="123" t="s">
        <v>508</v>
      </c>
      <c r="B629" s="124">
        <v>1</v>
      </c>
    </row>
    <row r="630" spans="1:2">
      <c r="A630" s="123" t="s">
        <v>98</v>
      </c>
      <c r="B630" s="124">
        <v>1</v>
      </c>
    </row>
    <row r="631" spans="1:2">
      <c r="A631" s="123" t="s">
        <v>794</v>
      </c>
      <c r="B631" s="124">
        <v>1</v>
      </c>
    </row>
    <row r="632" spans="1:2">
      <c r="A632" s="123" t="s">
        <v>1453</v>
      </c>
      <c r="B632" s="124">
        <v>1</v>
      </c>
    </row>
    <row r="633" spans="1:2">
      <c r="A633" s="123" t="s">
        <v>570</v>
      </c>
      <c r="B633" s="124">
        <v>1</v>
      </c>
    </row>
    <row r="634" spans="1:2">
      <c r="A634" s="123" t="s">
        <v>336</v>
      </c>
      <c r="B634" s="124">
        <v>1</v>
      </c>
    </row>
    <row r="635" spans="1:2">
      <c r="A635" s="123" t="s">
        <v>1345</v>
      </c>
      <c r="B635" s="124">
        <v>1</v>
      </c>
    </row>
    <row r="636" spans="1:2">
      <c r="A636" s="123" t="s">
        <v>144</v>
      </c>
      <c r="B636" s="124">
        <v>1</v>
      </c>
    </row>
    <row r="637" spans="1:2">
      <c r="A637" s="123" t="s">
        <v>1893</v>
      </c>
      <c r="B637" s="124">
        <v>1</v>
      </c>
    </row>
    <row r="638" spans="1:2">
      <c r="A638" s="123" t="s">
        <v>46</v>
      </c>
      <c r="B638" s="124">
        <v>1</v>
      </c>
    </row>
    <row r="639" spans="1:2">
      <c r="A639" s="123" t="s">
        <v>184</v>
      </c>
      <c r="B639" s="124">
        <v>1</v>
      </c>
    </row>
    <row r="640" spans="1:2">
      <c r="A640" s="123" t="s">
        <v>2293</v>
      </c>
      <c r="B640" s="124">
        <v>1</v>
      </c>
    </row>
    <row r="641" spans="1:2">
      <c r="A641" s="123" t="s">
        <v>740</v>
      </c>
      <c r="B641" s="124">
        <v>1</v>
      </c>
    </row>
    <row r="642" spans="1:2">
      <c r="A642" s="123" t="s">
        <v>1584</v>
      </c>
      <c r="B642" s="124">
        <v>1</v>
      </c>
    </row>
    <row r="643" spans="1:2">
      <c r="A643" s="123" t="s">
        <v>1562</v>
      </c>
      <c r="B643" s="124">
        <v>1</v>
      </c>
    </row>
    <row r="644" spans="1:2">
      <c r="A644" s="123" t="s">
        <v>1824</v>
      </c>
      <c r="B644" s="124">
        <v>1</v>
      </c>
    </row>
    <row r="645" spans="1:2">
      <c r="A645" s="123" t="s">
        <v>669</v>
      </c>
      <c r="B645" s="124">
        <v>1</v>
      </c>
    </row>
    <row r="646" spans="1:2">
      <c r="A646" s="123" t="s">
        <v>276</v>
      </c>
      <c r="B646" s="124">
        <v>1</v>
      </c>
    </row>
    <row r="647" spans="1:2">
      <c r="A647" s="123" t="s">
        <v>733</v>
      </c>
      <c r="B647" s="124">
        <v>1</v>
      </c>
    </row>
    <row r="648" spans="1:2">
      <c r="A648" s="123" t="s">
        <v>1488</v>
      </c>
      <c r="B648" s="124">
        <v>1</v>
      </c>
    </row>
    <row r="649" spans="1:2">
      <c r="A649" s="123" t="s">
        <v>1796</v>
      </c>
      <c r="B649" s="124">
        <v>1</v>
      </c>
    </row>
    <row r="650" spans="1:2">
      <c r="A650" s="123" t="s">
        <v>1889</v>
      </c>
      <c r="B650" s="124">
        <v>1</v>
      </c>
    </row>
    <row r="651" spans="1:2">
      <c r="A651" s="123" t="s">
        <v>335</v>
      </c>
      <c r="B651" s="124">
        <v>1</v>
      </c>
    </row>
    <row r="652" spans="1:2">
      <c r="A652" s="123" t="s">
        <v>516</v>
      </c>
      <c r="B652" s="124">
        <v>1</v>
      </c>
    </row>
    <row r="653" spans="1:2">
      <c r="A653" s="123" t="s">
        <v>56</v>
      </c>
      <c r="B653" s="124">
        <v>1</v>
      </c>
    </row>
    <row r="654" spans="1:2">
      <c r="A654" s="123" t="s">
        <v>1542</v>
      </c>
      <c r="B654" s="124">
        <v>1</v>
      </c>
    </row>
    <row r="655" spans="1:2">
      <c r="A655" s="123" t="s">
        <v>1587</v>
      </c>
      <c r="B655" s="124">
        <v>1</v>
      </c>
    </row>
    <row r="656" spans="1:2">
      <c r="A656" s="123" t="s">
        <v>1825</v>
      </c>
      <c r="B656" s="124">
        <v>1</v>
      </c>
    </row>
    <row r="657" spans="1:2">
      <c r="A657" s="123" t="s">
        <v>582</v>
      </c>
      <c r="B657" s="124">
        <v>1</v>
      </c>
    </row>
    <row r="658" spans="1:2">
      <c r="A658" s="123" t="s">
        <v>1352</v>
      </c>
      <c r="B658" s="124">
        <v>1</v>
      </c>
    </row>
    <row r="659" spans="1:2">
      <c r="A659" s="123" t="s">
        <v>1476</v>
      </c>
      <c r="B659" s="124">
        <v>1</v>
      </c>
    </row>
    <row r="660" spans="1:2">
      <c r="A660" s="123" t="s">
        <v>1403</v>
      </c>
      <c r="B660" s="124">
        <v>1</v>
      </c>
    </row>
    <row r="661" spans="1:2">
      <c r="A661" s="123" t="s">
        <v>1696</v>
      </c>
      <c r="B661" s="124">
        <v>1</v>
      </c>
    </row>
    <row r="662" spans="1:2">
      <c r="A662" s="123" t="s">
        <v>133</v>
      </c>
      <c r="B662" s="124">
        <v>1</v>
      </c>
    </row>
    <row r="663" spans="1:2">
      <c r="A663" s="123" t="s">
        <v>274</v>
      </c>
      <c r="B663" s="124">
        <v>1</v>
      </c>
    </row>
    <row r="664" spans="1:2">
      <c r="A664" s="123" t="s">
        <v>1458</v>
      </c>
      <c r="B664" s="124">
        <v>1</v>
      </c>
    </row>
    <row r="665" spans="1:2">
      <c r="A665" s="123" t="s">
        <v>1667</v>
      </c>
      <c r="B665" s="124">
        <v>1</v>
      </c>
    </row>
    <row r="666" spans="1:2">
      <c r="A666" s="123" t="s">
        <v>1668</v>
      </c>
      <c r="B666" s="124">
        <v>1</v>
      </c>
    </row>
    <row r="667" spans="1:2">
      <c r="A667" s="123" t="s">
        <v>519</v>
      </c>
      <c r="B667" s="124">
        <v>1</v>
      </c>
    </row>
    <row r="668" spans="1:2">
      <c r="A668" s="123" t="s">
        <v>8</v>
      </c>
      <c r="B668" s="124">
        <v>1</v>
      </c>
    </row>
    <row r="669" spans="1:2">
      <c r="A669" s="123" t="s">
        <v>1545</v>
      </c>
      <c r="B669" s="124">
        <v>1</v>
      </c>
    </row>
    <row r="670" spans="1:2">
      <c r="A670" s="123" t="s">
        <v>1693</v>
      </c>
      <c r="B670" s="124">
        <v>1</v>
      </c>
    </row>
    <row r="671" spans="1:2">
      <c r="A671" s="123" t="s">
        <v>596</v>
      </c>
      <c r="B671" s="124">
        <v>1</v>
      </c>
    </row>
    <row r="672" spans="1:2">
      <c r="A672" s="123" t="s">
        <v>139</v>
      </c>
      <c r="B672" s="124">
        <v>1</v>
      </c>
    </row>
    <row r="673" spans="1:2">
      <c r="A673" s="123" t="s">
        <v>1580</v>
      </c>
      <c r="B673" s="124">
        <v>1</v>
      </c>
    </row>
    <row r="674" spans="1:2">
      <c r="A674" s="123" t="s">
        <v>1730</v>
      </c>
      <c r="B674" s="124">
        <v>1</v>
      </c>
    </row>
    <row r="675" spans="1:2">
      <c r="A675" s="123" t="s">
        <v>728</v>
      </c>
      <c r="B675" s="124">
        <v>1</v>
      </c>
    </row>
    <row r="676" spans="1:2">
      <c r="A676" s="123" t="s">
        <v>1658</v>
      </c>
      <c r="B676" s="124">
        <v>1</v>
      </c>
    </row>
    <row r="677" spans="1:2">
      <c r="A677" s="123" t="s">
        <v>1726</v>
      </c>
      <c r="B677" s="124">
        <v>1</v>
      </c>
    </row>
    <row r="678" spans="1:2">
      <c r="A678" s="123" t="s">
        <v>525</v>
      </c>
      <c r="B678" s="124">
        <v>1</v>
      </c>
    </row>
    <row r="679" spans="1:2">
      <c r="A679" s="123" t="s">
        <v>1540</v>
      </c>
      <c r="B679" s="124">
        <v>1</v>
      </c>
    </row>
    <row r="680" spans="1:2">
      <c r="A680" s="123" t="s">
        <v>132</v>
      </c>
      <c r="B680" s="124">
        <v>1</v>
      </c>
    </row>
    <row r="681" spans="1:2">
      <c r="A681" s="123" t="s">
        <v>1320</v>
      </c>
      <c r="B681" s="124">
        <v>1</v>
      </c>
    </row>
    <row r="682" spans="1:2">
      <c r="A682" s="123" t="s">
        <v>1465</v>
      </c>
      <c r="B682" s="124">
        <v>1</v>
      </c>
    </row>
    <row r="683" spans="1:2">
      <c r="A683" s="123" t="s">
        <v>1349</v>
      </c>
      <c r="B683" s="124">
        <v>1</v>
      </c>
    </row>
    <row r="684" spans="1:2">
      <c r="A684" s="123" t="s">
        <v>1630</v>
      </c>
      <c r="B684" s="124">
        <v>1</v>
      </c>
    </row>
    <row r="685" spans="1:2">
      <c r="A685" s="123" t="s">
        <v>584</v>
      </c>
      <c r="B685" s="124">
        <v>1</v>
      </c>
    </row>
    <row r="686" spans="1:2">
      <c r="A686" s="123" t="s">
        <v>1669</v>
      </c>
      <c r="B686" s="124">
        <v>1</v>
      </c>
    </row>
    <row r="687" spans="1:2">
      <c r="A687" s="123" t="s">
        <v>1631</v>
      </c>
      <c r="B687" s="124">
        <v>1</v>
      </c>
    </row>
    <row r="688" spans="1:2">
      <c r="A688" s="123" t="s">
        <v>509</v>
      </c>
      <c r="B688" s="124">
        <v>1</v>
      </c>
    </row>
    <row r="689" spans="1:2">
      <c r="A689" s="123" t="s">
        <v>569</v>
      </c>
      <c r="B689" s="124">
        <v>1</v>
      </c>
    </row>
    <row r="690" spans="1:2">
      <c r="A690" s="123" t="s">
        <v>1390</v>
      </c>
      <c r="B690" s="124">
        <v>1</v>
      </c>
    </row>
    <row r="691" spans="1:2">
      <c r="A691" s="123" t="s">
        <v>1735</v>
      </c>
      <c r="B691" s="124">
        <v>1</v>
      </c>
    </row>
    <row r="692" spans="1:2">
      <c r="A692" s="123" t="s">
        <v>1610</v>
      </c>
      <c r="B692" s="124">
        <v>1</v>
      </c>
    </row>
    <row r="693" spans="1:2">
      <c r="A693" s="123" t="s">
        <v>547</v>
      </c>
      <c r="B693" s="124">
        <v>1</v>
      </c>
    </row>
    <row r="694" spans="1:2">
      <c r="A694" s="123" t="s">
        <v>228</v>
      </c>
      <c r="B694" s="124">
        <v>1</v>
      </c>
    </row>
    <row r="695" spans="1:2">
      <c r="A695" s="123" t="s">
        <v>1844</v>
      </c>
      <c r="B695" s="124">
        <v>1</v>
      </c>
    </row>
    <row r="696" spans="1:2">
      <c r="A696" s="123" t="s">
        <v>1706</v>
      </c>
      <c r="B696" s="124">
        <v>1</v>
      </c>
    </row>
    <row r="697" spans="1:2">
      <c r="A697" s="123" t="s">
        <v>33</v>
      </c>
      <c r="B697" s="124">
        <v>1</v>
      </c>
    </row>
    <row r="698" spans="1:2">
      <c r="A698" s="123" t="s">
        <v>1695</v>
      </c>
      <c r="B698" s="124">
        <v>1</v>
      </c>
    </row>
    <row r="699" spans="1:2">
      <c r="A699" s="123" t="s">
        <v>21</v>
      </c>
      <c r="B699" s="124">
        <v>1</v>
      </c>
    </row>
    <row r="700" spans="1:2">
      <c r="A700" s="123" t="s">
        <v>1709</v>
      </c>
      <c r="B700" s="124">
        <v>1</v>
      </c>
    </row>
    <row r="701" spans="1:2">
      <c r="A701" s="123" t="s">
        <v>785</v>
      </c>
      <c r="B701" s="124">
        <v>1</v>
      </c>
    </row>
    <row r="702" spans="1:2">
      <c r="A702" s="123" t="s">
        <v>576</v>
      </c>
      <c r="B702" s="124">
        <v>1</v>
      </c>
    </row>
    <row r="703" spans="1:2">
      <c r="A703" s="123" t="s">
        <v>1498</v>
      </c>
      <c r="B703" s="124">
        <v>1</v>
      </c>
    </row>
    <row r="704" spans="1:2">
      <c r="A704" s="123" t="s">
        <v>1399</v>
      </c>
      <c r="B704" s="124">
        <v>1</v>
      </c>
    </row>
    <row r="705" spans="1:2">
      <c r="A705" s="123" t="s">
        <v>443</v>
      </c>
      <c r="B705" s="124">
        <v>1</v>
      </c>
    </row>
    <row r="706" spans="1:2">
      <c r="A706" s="123" t="s">
        <v>1725</v>
      </c>
      <c r="B706" s="124">
        <v>1</v>
      </c>
    </row>
    <row r="707" spans="1:2">
      <c r="A707" s="123" t="s">
        <v>1751</v>
      </c>
      <c r="B707" s="124">
        <v>1</v>
      </c>
    </row>
    <row r="708" spans="1:2">
      <c r="A708" s="123" t="s">
        <v>1409</v>
      </c>
      <c r="B708" s="124">
        <v>1</v>
      </c>
    </row>
    <row r="709" spans="1:2">
      <c r="A709" s="123" t="s">
        <v>1310</v>
      </c>
      <c r="B709" s="124">
        <v>1</v>
      </c>
    </row>
    <row r="710" spans="1:2">
      <c r="A710" s="123" t="s">
        <v>1843</v>
      </c>
      <c r="B710" s="124">
        <v>1</v>
      </c>
    </row>
    <row r="711" spans="1:2">
      <c r="A711" s="123" t="s">
        <v>732</v>
      </c>
      <c r="B711" s="124">
        <v>1</v>
      </c>
    </row>
    <row r="712" spans="1:2">
      <c r="A712" s="123" t="s">
        <v>4</v>
      </c>
      <c r="B712" s="124">
        <v>1</v>
      </c>
    </row>
    <row r="713" spans="1:2">
      <c r="A713" s="123" t="s">
        <v>790</v>
      </c>
      <c r="B713" s="124">
        <v>1</v>
      </c>
    </row>
    <row r="714" spans="1:2">
      <c r="A714" s="123" t="s">
        <v>267</v>
      </c>
      <c r="B714" s="124">
        <v>1</v>
      </c>
    </row>
    <row r="715" spans="1:2">
      <c r="A715" s="123" t="s">
        <v>793</v>
      </c>
      <c r="B715" s="124">
        <v>1</v>
      </c>
    </row>
    <row r="716" spans="1:2">
      <c r="A716" s="123" t="s">
        <v>1794</v>
      </c>
      <c r="B716" s="124">
        <v>1</v>
      </c>
    </row>
    <row r="717" spans="1:2">
      <c r="A717" s="123" t="s">
        <v>705</v>
      </c>
      <c r="B717" s="124">
        <v>1</v>
      </c>
    </row>
    <row r="718" spans="1:2">
      <c r="A718" s="123" t="s">
        <v>456</v>
      </c>
      <c r="B718" s="124">
        <v>1</v>
      </c>
    </row>
    <row r="719" spans="1:2">
      <c r="A719" s="123" t="s">
        <v>214</v>
      </c>
      <c r="B719" s="124">
        <v>1</v>
      </c>
    </row>
    <row r="720" spans="1:2">
      <c r="A720" s="123" t="s">
        <v>1703</v>
      </c>
      <c r="B720" s="124">
        <v>1</v>
      </c>
    </row>
    <row r="721" spans="1:2">
      <c r="A721" s="123" t="s">
        <v>1840</v>
      </c>
      <c r="B721" s="124">
        <v>1</v>
      </c>
    </row>
    <row r="722" spans="1:2">
      <c r="A722" s="123" t="s">
        <v>1760</v>
      </c>
      <c r="B722" s="124">
        <v>1</v>
      </c>
    </row>
    <row r="723" spans="1:2">
      <c r="A723" s="123" t="s">
        <v>666</v>
      </c>
      <c r="B723" s="124">
        <v>1</v>
      </c>
    </row>
    <row r="724" spans="1:2">
      <c r="A724" s="123" t="s">
        <v>229</v>
      </c>
      <c r="B724" s="124">
        <v>1</v>
      </c>
    </row>
    <row r="725" spans="1:2">
      <c r="A725" s="123" t="s">
        <v>1481</v>
      </c>
      <c r="B725" s="124">
        <v>1</v>
      </c>
    </row>
    <row r="726" spans="1:2">
      <c r="A726" s="123" t="s">
        <v>578</v>
      </c>
      <c r="B726" s="124">
        <v>1</v>
      </c>
    </row>
    <row r="727" spans="1:2">
      <c r="A727" s="123" t="s">
        <v>303</v>
      </c>
      <c r="B727" s="124">
        <v>1</v>
      </c>
    </row>
    <row r="728" spans="1:2">
      <c r="A728" s="123" t="s">
        <v>729</v>
      </c>
      <c r="B728" s="124">
        <v>1</v>
      </c>
    </row>
    <row r="729" spans="1:2">
      <c r="A729" s="123" t="s">
        <v>792</v>
      </c>
      <c r="B729" s="124">
        <v>1</v>
      </c>
    </row>
    <row r="730" spans="1:2">
      <c r="A730" s="123" t="s">
        <v>1514</v>
      </c>
      <c r="B730" s="124">
        <v>1</v>
      </c>
    </row>
    <row r="731" spans="1:2">
      <c r="A731" s="123" t="s">
        <v>706</v>
      </c>
      <c r="B731" s="124">
        <v>1</v>
      </c>
    </row>
    <row r="732" spans="1:2">
      <c r="A732" s="123" t="s">
        <v>1224</v>
      </c>
      <c r="B732" s="124">
        <v>1</v>
      </c>
    </row>
    <row r="733" spans="1:2">
      <c r="A733" s="123" t="s">
        <v>287</v>
      </c>
      <c r="B733" s="124">
        <v>1</v>
      </c>
    </row>
    <row r="734" spans="1:2">
      <c r="A734" s="123" t="s">
        <v>1647</v>
      </c>
      <c r="B734" s="124">
        <v>1</v>
      </c>
    </row>
    <row r="735" spans="1:2">
      <c r="A735" s="123" t="s">
        <v>1763</v>
      </c>
      <c r="B735" s="124">
        <v>1</v>
      </c>
    </row>
    <row r="736" spans="1:2">
      <c r="A736" s="123" t="s">
        <v>1739</v>
      </c>
      <c r="B736" s="124">
        <v>1</v>
      </c>
    </row>
    <row r="737" spans="1:2">
      <c r="A737" s="123" t="s">
        <v>100</v>
      </c>
      <c r="B737" s="124">
        <v>1</v>
      </c>
    </row>
    <row r="738" spans="1:2">
      <c r="A738" s="123" t="s">
        <v>1892</v>
      </c>
      <c r="B738" s="124">
        <v>1</v>
      </c>
    </row>
    <row r="739" spans="1:2">
      <c r="A739" s="123" t="s">
        <v>1538</v>
      </c>
      <c r="B739" s="124">
        <v>1</v>
      </c>
    </row>
    <row r="740" spans="1:2">
      <c r="A740" s="123" t="s">
        <v>539</v>
      </c>
      <c r="B740" s="124">
        <v>1</v>
      </c>
    </row>
    <row r="741" spans="1:2">
      <c r="A741" s="123" t="s">
        <v>1285</v>
      </c>
      <c r="B741" s="124">
        <v>1</v>
      </c>
    </row>
    <row r="742" spans="1:2">
      <c r="A742" s="123" t="s">
        <v>579</v>
      </c>
      <c r="B742" s="124">
        <v>1</v>
      </c>
    </row>
    <row r="743" spans="1:2">
      <c r="A743" s="123" t="s">
        <v>1710</v>
      </c>
      <c r="B743" s="124">
        <v>1</v>
      </c>
    </row>
    <row r="744" spans="1:2">
      <c r="A744" s="123" t="s">
        <v>1299</v>
      </c>
      <c r="B744" s="124">
        <v>1</v>
      </c>
    </row>
    <row r="745" spans="1:2">
      <c r="A745" s="123" t="s">
        <v>1271</v>
      </c>
      <c r="B745" s="124">
        <v>1</v>
      </c>
    </row>
    <row r="746" spans="1:2">
      <c r="A746" s="123" t="s">
        <v>1321</v>
      </c>
      <c r="B746" s="124">
        <v>1</v>
      </c>
    </row>
    <row r="747" spans="1:2">
      <c r="A747" s="123" t="s">
        <v>1727</v>
      </c>
      <c r="B747" s="124">
        <v>1</v>
      </c>
    </row>
    <row r="748" spans="1:2">
      <c r="A748" s="123" t="s">
        <v>74</v>
      </c>
      <c r="B748" s="124">
        <v>1</v>
      </c>
    </row>
    <row r="749" spans="1:2">
      <c r="A749" s="123" t="s">
        <v>30</v>
      </c>
      <c r="B749" s="124">
        <v>1</v>
      </c>
    </row>
    <row r="750" spans="1:2">
      <c r="A750" s="123" t="s">
        <v>176</v>
      </c>
      <c r="B750" s="124">
        <v>1</v>
      </c>
    </row>
    <row r="751" spans="1:2">
      <c r="A751" s="123" t="s">
        <v>739</v>
      </c>
      <c r="B751" s="124">
        <v>1</v>
      </c>
    </row>
    <row r="752" spans="1:2">
      <c r="A752" s="123" t="s">
        <v>730</v>
      </c>
      <c r="B752" s="124">
        <v>1</v>
      </c>
    </row>
    <row r="753" spans="1:2">
      <c r="A753" s="123" t="s">
        <v>1354</v>
      </c>
      <c r="B753" s="124">
        <v>1</v>
      </c>
    </row>
    <row r="754" spans="1:2">
      <c r="A754" s="123" t="s">
        <v>735</v>
      </c>
      <c r="B754" s="124">
        <v>1</v>
      </c>
    </row>
    <row r="755" spans="1:2">
      <c r="A755" s="123" t="s">
        <v>1559</v>
      </c>
      <c r="B755" s="124">
        <v>1</v>
      </c>
    </row>
    <row r="756" spans="1:2">
      <c r="A756" s="123" t="s">
        <v>667</v>
      </c>
      <c r="B756" s="124">
        <v>1</v>
      </c>
    </row>
    <row r="757" spans="1:2">
      <c r="A757" s="123" t="s">
        <v>1516</v>
      </c>
      <c r="B757" s="124">
        <v>1</v>
      </c>
    </row>
    <row r="758" spans="1:2">
      <c r="A758" s="123" t="s">
        <v>544</v>
      </c>
      <c r="B758" s="124">
        <v>1</v>
      </c>
    </row>
    <row r="759" spans="1:2">
      <c r="A759" s="123" t="s">
        <v>47</v>
      </c>
      <c r="B759" s="124">
        <v>1</v>
      </c>
    </row>
    <row r="760" spans="1:2">
      <c r="A760" s="123" t="s">
        <v>1300</v>
      </c>
      <c r="B760" s="124">
        <v>1</v>
      </c>
    </row>
    <row r="761" spans="1:2">
      <c r="A761" s="123"/>
      <c r="B761" s="124"/>
    </row>
    <row r="762" spans="1:2">
      <c r="A762" s="123"/>
      <c r="B762" s="124"/>
    </row>
    <row r="763" spans="1:2">
      <c r="A763" s="123"/>
      <c r="B763" s="124"/>
    </row>
    <row r="764" spans="1:2">
      <c r="A764" s="123"/>
      <c r="B764" s="124"/>
    </row>
    <row r="765" spans="1:2">
      <c r="A765" s="123"/>
      <c r="B765" s="124"/>
    </row>
    <row r="766" spans="1:2">
      <c r="A766" s="123"/>
      <c r="B766" s="124"/>
    </row>
    <row r="767" spans="1:2">
      <c r="A767" s="123"/>
      <c r="B767" s="124"/>
    </row>
    <row r="768" spans="1:2">
      <c r="A768" s="123"/>
      <c r="B768" s="124"/>
    </row>
    <row r="769" spans="1:2">
      <c r="A769" s="123"/>
      <c r="B769" s="124"/>
    </row>
    <row r="770" spans="1:2">
      <c r="A770" s="123"/>
      <c r="B770" s="124"/>
    </row>
    <row r="771" spans="1:2">
      <c r="A771" s="123"/>
      <c r="B771" s="124"/>
    </row>
    <row r="772" spans="1:2">
      <c r="A772" s="123"/>
      <c r="B772" s="124"/>
    </row>
    <row r="773" spans="1:2">
      <c r="A773" s="123"/>
      <c r="B773" s="124"/>
    </row>
    <row r="774" spans="1:2">
      <c r="A774" s="123"/>
      <c r="B774" s="124"/>
    </row>
    <row r="775" spans="1:2">
      <c r="A775" s="123"/>
      <c r="B775" s="124"/>
    </row>
    <row r="776" spans="1:2">
      <c r="A776" s="123"/>
      <c r="B776" s="124"/>
    </row>
    <row r="777" spans="1:2">
      <c r="A777" s="123"/>
      <c r="B777" s="124"/>
    </row>
  </sheetData>
  <sortState xmlns:xlrd2="http://schemas.microsoft.com/office/spreadsheetml/2017/richdata2" ref="A2:B777">
    <sortCondition descending="1" ref="B2:B777"/>
    <sortCondition ref="A2:A777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M519"/>
  <sheetViews>
    <sheetView workbookViewId="0">
      <pane ySplit="1" topLeftCell="A489" activePane="bottomLeft" state="frozen"/>
      <selection activeCell="C1" sqref="C1"/>
      <selection pane="bottomLeft" activeCell="J497" sqref="J497"/>
    </sheetView>
  </sheetViews>
  <sheetFormatPr defaultRowHeight="12.75"/>
  <cols>
    <col min="1" max="1" width="8.140625" bestFit="1" customWidth="1"/>
    <col min="2" max="2" width="10.140625" bestFit="1" customWidth="1"/>
    <col min="3" max="3" width="5.140625" style="20" bestFit="1" customWidth="1"/>
    <col min="4" max="4" width="10.42578125" style="20" bestFit="1" customWidth="1"/>
    <col min="5" max="5" width="4.28515625" customWidth="1"/>
    <col min="6" max="6" width="3.140625" customWidth="1"/>
    <col min="7" max="7" width="4" bestFit="1" customWidth="1"/>
    <col min="8" max="8" width="8.140625" bestFit="1" customWidth="1"/>
    <col min="9" max="9" width="38" bestFit="1" customWidth="1"/>
    <col min="10" max="10" width="10.5703125" style="22" bestFit="1" customWidth="1"/>
    <col min="12" max="12" width="9.140625" bestFit="1" customWidth="1"/>
  </cols>
  <sheetData>
    <row r="1" spans="7:10">
      <c r="G1" s="2" t="s">
        <v>118</v>
      </c>
      <c r="H1" s="2" t="s">
        <v>0</v>
      </c>
      <c r="I1" s="1" t="s">
        <v>53</v>
      </c>
      <c r="J1" s="21" t="s">
        <v>150</v>
      </c>
    </row>
    <row r="2" spans="7:10">
      <c r="G2" s="5">
        <v>1</v>
      </c>
      <c r="H2" s="4">
        <v>30703</v>
      </c>
      <c r="I2" s="5" t="s">
        <v>40</v>
      </c>
      <c r="J2" s="23"/>
    </row>
    <row r="3" spans="7:10">
      <c r="G3" s="5">
        <v>2</v>
      </c>
      <c r="H3" s="4">
        <v>30822</v>
      </c>
      <c r="I3" s="5" t="s">
        <v>26</v>
      </c>
      <c r="J3" s="23">
        <f>H3-H2</f>
        <v>119</v>
      </c>
    </row>
    <row r="4" spans="7:10">
      <c r="G4" s="5">
        <v>3</v>
      </c>
      <c r="H4" s="4">
        <v>30980</v>
      </c>
      <c r="I4" s="5" t="s">
        <v>16</v>
      </c>
      <c r="J4" s="23">
        <f t="shared" ref="J4:J68" si="0">H4-H3</f>
        <v>158</v>
      </c>
    </row>
    <row r="5" spans="7:10">
      <c r="G5" s="5">
        <v>4</v>
      </c>
      <c r="H5" s="4">
        <v>30996</v>
      </c>
      <c r="I5" s="5" t="s">
        <v>54</v>
      </c>
      <c r="J5" s="23">
        <f t="shared" si="0"/>
        <v>16</v>
      </c>
    </row>
    <row r="6" spans="7:10">
      <c r="G6" s="5">
        <v>5</v>
      </c>
      <c r="H6" s="4">
        <v>31390</v>
      </c>
      <c r="I6" s="5" t="s">
        <v>31</v>
      </c>
      <c r="J6" s="23">
        <f t="shared" si="0"/>
        <v>394</v>
      </c>
    </row>
    <row r="7" spans="7:10">
      <c r="G7" s="5">
        <v>6</v>
      </c>
      <c r="H7" s="4">
        <v>31401</v>
      </c>
      <c r="I7" s="5" t="s">
        <v>9</v>
      </c>
      <c r="J7" s="23">
        <f t="shared" si="0"/>
        <v>11</v>
      </c>
    </row>
    <row r="8" spans="7:10">
      <c r="G8" s="5">
        <v>7</v>
      </c>
      <c r="H8" s="4">
        <v>32106</v>
      </c>
      <c r="I8" s="5" t="s">
        <v>9</v>
      </c>
      <c r="J8" s="23">
        <f t="shared" si="0"/>
        <v>705</v>
      </c>
    </row>
    <row r="9" spans="7:10">
      <c r="G9" s="5">
        <v>8</v>
      </c>
      <c r="H9" s="4">
        <v>32252</v>
      </c>
      <c r="I9" s="5" t="s">
        <v>6</v>
      </c>
      <c r="J9" s="23">
        <f t="shared" si="0"/>
        <v>146</v>
      </c>
    </row>
    <row r="10" spans="7:10">
      <c r="G10" s="5">
        <v>9</v>
      </c>
      <c r="H10" s="4">
        <v>32276</v>
      </c>
      <c r="I10" s="5" t="s">
        <v>46</v>
      </c>
      <c r="J10" s="23">
        <f t="shared" si="0"/>
        <v>24</v>
      </c>
    </row>
    <row r="11" spans="7:10">
      <c r="G11" s="5">
        <v>10</v>
      </c>
      <c r="H11" s="4">
        <v>32299</v>
      </c>
      <c r="I11" s="5" t="s">
        <v>40</v>
      </c>
      <c r="J11" s="23">
        <f t="shared" si="0"/>
        <v>23</v>
      </c>
    </row>
    <row r="12" spans="7:10">
      <c r="G12" s="5">
        <v>11</v>
      </c>
      <c r="H12" s="4">
        <v>32467</v>
      </c>
      <c r="I12" s="5" t="s">
        <v>26</v>
      </c>
      <c r="J12" s="23">
        <f t="shared" si="0"/>
        <v>168</v>
      </c>
    </row>
    <row r="13" spans="7:10">
      <c r="G13" s="5">
        <v>12</v>
      </c>
      <c r="H13" s="4">
        <v>32549</v>
      </c>
      <c r="I13" s="5" t="s">
        <v>23</v>
      </c>
      <c r="J13" s="23">
        <f t="shared" si="0"/>
        <v>82</v>
      </c>
    </row>
    <row r="14" spans="7:10">
      <c r="G14" s="5">
        <v>13</v>
      </c>
      <c r="H14" s="4">
        <v>32617</v>
      </c>
      <c r="I14" s="5" t="s">
        <v>27</v>
      </c>
      <c r="J14" s="23">
        <f t="shared" si="0"/>
        <v>68</v>
      </c>
    </row>
    <row r="15" spans="7:10">
      <c r="G15" s="5">
        <v>14</v>
      </c>
      <c r="H15" s="4">
        <v>32721</v>
      </c>
      <c r="I15" s="5" t="s">
        <v>11</v>
      </c>
      <c r="J15" s="23">
        <f t="shared" si="0"/>
        <v>104</v>
      </c>
    </row>
    <row r="16" spans="7:10">
      <c r="G16" s="5">
        <v>15</v>
      </c>
      <c r="H16" s="4">
        <v>32724</v>
      </c>
      <c r="I16" s="5" t="s">
        <v>98</v>
      </c>
      <c r="J16" s="23">
        <f t="shared" si="0"/>
        <v>3</v>
      </c>
    </row>
    <row r="17" spans="7:10">
      <c r="G17" s="5">
        <v>16</v>
      </c>
      <c r="H17" s="4">
        <v>32830</v>
      </c>
      <c r="I17" s="5" t="s">
        <v>4</v>
      </c>
      <c r="J17" s="23">
        <f t="shared" si="0"/>
        <v>106</v>
      </c>
    </row>
    <row r="18" spans="7:10">
      <c r="G18" s="5">
        <v>17</v>
      </c>
      <c r="H18" s="4">
        <v>32895</v>
      </c>
      <c r="I18" s="5" t="s">
        <v>9</v>
      </c>
      <c r="J18" s="23">
        <f t="shared" si="0"/>
        <v>65</v>
      </c>
    </row>
    <row r="19" spans="7:10">
      <c r="G19" s="5">
        <v>18</v>
      </c>
      <c r="H19" s="4">
        <v>33226</v>
      </c>
      <c r="I19" s="5" t="s">
        <v>18</v>
      </c>
      <c r="J19" s="23">
        <f t="shared" si="0"/>
        <v>331</v>
      </c>
    </row>
    <row r="20" spans="7:10">
      <c r="G20" s="5">
        <v>19</v>
      </c>
      <c r="H20" s="4">
        <v>33290</v>
      </c>
      <c r="I20" s="5" t="s">
        <v>19</v>
      </c>
      <c r="J20" s="23">
        <f t="shared" si="0"/>
        <v>64</v>
      </c>
    </row>
    <row r="21" spans="7:10">
      <c r="G21" s="5">
        <v>20</v>
      </c>
      <c r="H21" s="4">
        <v>33432</v>
      </c>
      <c r="I21" s="5" t="s">
        <v>19</v>
      </c>
      <c r="J21" s="23">
        <f t="shared" si="0"/>
        <v>142</v>
      </c>
    </row>
    <row r="22" spans="7:10">
      <c r="G22" s="5">
        <v>21</v>
      </c>
      <c r="H22" s="4">
        <v>33451</v>
      </c>
      <c r="I22" s="5" t="s">
        <v>8</v>
      </c>
      <c r="J22" s="23">
        <f t="shared" si="0"/>
        <v>19</v>
      </c>
    </row>
    <row r="23" spans="7:10">
      <c r="G23" s="5">
        <v>22</v>
      </c>
      <c r="H23" s="4">
        <v>33459</v>
      </c>
      <c r="I23" s="5" t="s">
        <v>31</v>
      </c>
      <c r="J23" s="23">
        <f t="shared" si="0"/>
        <v>8</v>
      </c>
    </row>
    <row r="24" spans="7:10">
      <c r="G24" s="5">
        <v>23</v>
      </c>
      <c r="H24" s="4">
        <v>33600</v>
      </c>
      <c r="I24" s="5" t="s">
        <v>13</v>
      </c>
      <c r="J24" s="23">
        <f t="shared" si="0"/>
        <v>141</v>
      </c>
    </row>
    <row r="25" spans="7:10">
      <c r="G25" s="5">
        <v>24</v>
      </c>
      <c r="H25" s="4">
        <v>33609</v>
      </c>
      <c r="I25" s="5" t="s">
        <v>26</v>
      </c>
      <c r="J25" s="23">
        <f t="shared" si="0"/>
        <v>9</v>
      </c>
    </row>
    <row r="26" spans="7:10">
      <c r="G26" s="5">
        <v>25</v>
      </c>
      <c r="H26" s="4">
        <v>33746</v>
      </c>
      <c r="I26" s="5" t="s">
        <v>11</v>
      </c>
      <c r="J26" s="23">
        <f t="shared" si="0"/>
        <v>137</v>
      </c>
    </row>
    <row r="27" spans="7:10">
      <c r="G27" s="5">
        <v>26</v>
      </c>
      <c r="H27" s="4">
        <v>33782</v>
      </c>
      <c r="I27" s="5" t="s">
        <v>20</v>
      </c>
      <c r="J27" s="23">
        <f t="shared" si="0"/>
        <v>36</v>
      </c>
    </row>
    <row r="28" spans="7:10">
      <c r="G28" s="5">
        <v>27</v>
      </c>
      <c r="H28" s="4">
        <v>33877</v>
      </c>
      <c r="I28" s="5" t="s">
        <v>24</v>
      </c>
      <c r="J28" s="23">
        <f t="shared" si="0"/>
        <v>95</v>
      </c>
    </row>
    <row r="29" spans="7:10">
      <c r="G29" s="5">
        <v>28</v>
      </c>
      <c r="H29" s="4">
        <v>33939</v>
      </c>
      <c r="I29" s="5" t="s">
        <v>29</v>
      </c>
      <c r="J29" s="23">
        <f t="shared" si="0"/>
        <v>62</v>
      </c>
    </row>
    <row r="30" spans="7:10">
      <c r="G30" s="5">
        <v>29</v>
      </c>
      <c r="H30" s="4">
        <v>34019</v>
      </c>
      <c r="I30" s="5" t="s">
        <v>23</v>
      </c>
      <c r="J30" s="23">
        <f t="shared" si="0"/>
        <v>80</v>
      </c>
    </row>
    <row r="31" spans="7:10">
      <c r="G31" s="5">
        <v>30</v>
      </c>
      <c r="H31" s="4">
        <v>34369</v>
      </c>
      <c r="I31" s="5" t="s">
        <v>20</v>
      </c>
      <c r="J31" s="23">
        <f t="shared" si="0"/>
        <v>350</v>
      </c>
    </row>
    <row r="32" spans="7:10">
      <c r="G32" s="5">
        <v>31</v>
      </c>
      <c r="H32" s="4">
        <v>34489</v>
      </c>
      <c r="I32" s="5" t="s">
        <v>20</v>
      </c>
      <c r="J32" s="23">
        <f t="shared" si="0"/>
        <v>120</v>
      </c>
    </row>
    <row r="33" spans="7:10">
      <c r="G33" s="5">
        <v>32</v>
      </c>
      <c r="H33" s="4">
        <v>34634</v>
      </c>
      <c r="I33" s="5" t="s">
        <v>20</v>
      </c>
      <c r="J33" s="23">
        <f t="shared" si="0"/>
        <v>145</v>
      </c>
    </row>
    <row r="34" spans="7:10">
      <c r="G34" s="5">
        <v>33</v>
      </c>
      <c r="H34" s="4">
        <v>34796</v>
      </c>
      <c r="I34" s="5" t="s">
        <v>33</v>
      </c>
      <c r="J34" s="23">
        <f t="shared" si="0"/>
        <v>162</v>
      </c>
    </row>
    <row r="35" spans="7:10">
      <c r="G35" s="5">
        <v>34</v>
      </c>
      <c r="H35" s="4">
        <v>34882</v>
      </c>
      <c r="I35" s="5" t="s">
        <v>20</v>
      </c>
      <c r="J35" s="23">
        <f t="shared" si="0"/>
        <v>86</v>
      </c>
    </row>
    <row r="36" spans="7:10">
      <c r="G36" s="5">
        <v>35</v>
      </c>
      <c r="H36" s="4">
        <v>35271</v>
      </c>
      <c r="I36" s="5" t="s">
        <v>140</v>
      </c>
      <c r="J36" s="23">
        <f t="shared" si="0"/>
        <v>389</v>
      </c>
    </row>
    <row r="37" spans="7:10">
      <c r="G37" s="5">
        <v>36</v>
      </c>
      <c r="H37" s="4">
        <v>35316</v>
      </c>
      <c r="I37" s="5" t="s">
        <v>36</v>
      </c>
      <c r="J37" s="23">
        <f t="shared" si="0"/>
        <v>45</v>
      </c>
    </row>
    <row r="38" spans="7:10">
      <c r="G38" s="5">
        <v>37</v>
      </c>
      <c r="H38" s="4">
        <v>35979</v>
      </c>
      <c r="I38" s="5" t="s">
        <v>20</v>
      </c>
      <c r="J38" s="23">
        <f t="shared" si="0"/>
        <v>663</v>
      </c>
    </row>
    <row r="39" spans="7:10">
      <c r="G39" s="5">
        <v>38</v>
      </c>
      <c r="H39" s="4">
        <v>36076</v>
      </c>
      <c r="I39" s="5" t="s">
        <v>52</v>
      </c>
      <c r="J39" s="23">
        <f t="shared" si="0"/>
        <v>97</v>
      </c>
    </row>
    <row r="40" spans="7:10">
      <c r="G40" s="5">
        <v>39</v>
      </c>
      <c r="H40" s="4">
        <v>36530</v>
      </c>
      <c r="I40" s="5" t="s">
        <v>45</v>
      </c>
      <c r="J40" s="23">
        <f t="shared" si="0"/>
        <v>454</v>
      </c>
    </row>
    <row r="41" spans="7:10">
      <c r="G41" s="5">
        <v>40</v>
      </c>
      <c r="H41" s="4">
        <v>36565</v>
      </c>
      <c r="I41" s="5" t="s">
        <v>38</v>
      </c>
      <c r="J41" s="23">
        <f t="shared" si="0"/>
        <v>35</v>
      </c>
    </row>
    <row r="42" spans="7:10">
      <c r="G42" s="5">
        <v>41</v>
      </c>
      <c r="H42" s="4">
        <v>36574</v>
      </c>
      <c r="I42" s="5" t="s">
        <v>41</v>
      </c>
      <c r="J42" s="23">
        <f t="shared" si="0"/>
        <v>9</v>
      </c>
    </row>
    <row r="43" spans="7:10">
      <c r="G43" s="5">
        <v>42</v>
      </c>
      <c r="H43" s="4">
        <v>36797</v>
      </c>
      <c r="I43" s="5" t="s">
        <v>47</v>
      </c>
      <c r="J43" s="23">
        <f t="shared" si="0"/>
        <v>223</v>
      </c>
    </row>
    <row r="44" spans="7:10">
      <c r="G44" s="5">
        <v>43</v>
      </c>
      <c r="H44" s="4">
        <v>36809</v>
      </c>
      <c r="I44" s="5" t="s">
        <v>50</v>
      </c>
      <c r="J44" s="23">
        <f t="shared" si="0"/>
        <v>12</v>
      </c>
    </row>
    <row r="45" spans="7:10">
      <c r="G45" s="5">
        <v>44</v>
      </c>
      <c r="H45" s="4">
        <v>36981</v>
      </c>
      <c r="I45" s="5" t="s">
        <v>34</v>
      </c>
      <c r="J45" s="23">
        <f t="shared" si="0"/>
        <v>172</v>
      </c>
    </row>
    <row r="46" spans="7:10">
      <c r="G46" s="5">
        <v>45</v>
      </c>
      <c r="H46" s="4">
        <v>37022</v>
      </c>
      <c r="I46" s="5" t="s">
        <v>60</v>
      </c>
      <c r="J46" s="23">
        <f t="shared" si="0"/>
        <v>41</v>
      </c>
    </row>
    <row r="47" spans="7:10">
      <c r="G47" s="5">
        <v>46</v>
      </c>
      <c r="H47" s="4">
        <v>37095</v>
      </c>
      <c r="I47" s="5" t="s">
        <v>2</v>
      </c>
      <c r="J47" s="23">
        <f t="shared" si="0"/>
        <v>73</v>
      </c>
    </row>
    <row r="48" spans="7:10">
      <c r="G48" s="5">
        <v>47</v>
      </c>
      <c r="H48" s="4">
        <v>37204</v>
      </c>
      <c r="I48" s="5" t="s">
        <v>20</v>
      </c>
      <c r="J48" s="23">
        <f t="shared" si="0"/>
        <v>109</v>
      </c>
    </row>
    <row r="49" spans="7:10">
      <c r="G49" s="5">
        <v>48</v>
      </c>
      <c r="H49" s="4">
        <v>37388</v>
      </c>
      <c r="I49" s="5" t="s">
        <v>19</v>
      </c>
      <c r="J49" s="23">
        <f t="shared" si="0"/>
        <v>184</v>
      </c>
    </row>
    <row r="50" spans="7:10">
      <c r="G50" s="5">
        <v>49</v>
      </c>
      <c r="H50" s="4">
        <v>37392</v>
      </c>
      <c r="I50" s="5" t="s">
        <v>59</v>
      </c>
      <c r="J50" s="23">
        <f t="shared" si="0"/>
        <v>4</v>
      </c>
    </row>
    <row r="51" spans="7:10">
      <c r="G51" s="5">
        <v>50</v>
      </c>
      <c r="H51" s="4">
        <v>37394</v>
      </c>
      <c r="I51" s="5" t="s">
        <v>100</v>
      </c>
      <c r="J51" s="23">
        <f t="shared" si="0"/>
        <v>2</v>
      </c>
    </row>
    <row r="52" spans="7:10">
      <c r="G52" s="5">
        <v>51</v>
      </c>
      <c r="H52" s="4">
        <v>37435</v>
      </c>
      <c r="I52" s="5" t="s">
        <v>20</v>
      </c>
      <c r="J52" s="23">
        <f t="shared" si="0"/>
        <v>41</v>
      </c>
    </row>
    <row r="53" spans="7:10">
      <c r="G53" s="5">
        <v>52</v>
      </c>
      <c r="H53" s="4">
        <v>37539</v>
      </c>
      <c r="I53" s="5" t="s">
        <v>42</v>
      </c>
      <c r="J53" s="23">
        <f t="shared" si="0"/>
        <v>104</v>
      </c>
    </row>
    <row r="54" spans="7:10">
      <c r="G54" s="5">
        <v>53</v>
      </c>
      <c r="H54" s="4">
        <v>37553</v>
      </c>
      <c r="I54" s="5" t="s">
        <v>41</v>
      </c>
      <c r="J54" s="23">
        <f t="shared" si="0"/>
        <v>14</v>
      </c>
    </row>
    <row r="55" spans="7:10">
      <c r="G55" s="5">
        <v>54</v>
      </c>
      <c r="H55" s="4">
        <v>37724</v>
      </c>
      <c r="I55" s="5" t="s">
        <v>62</v>
      </c>
      <c r="J55" s="23">
        <f t="shared" si="0"/>
        <v>171</v>
      </c>
    </row>
    <row r="56" spans="7:10">
      <c r="G56" s="5">
        <v>55</v>
      </c>
      <c r="H56" s="4">
        <v>37785</v>
      </c>
      <c r="I56" s="5" t="s">
        <v>20</v>
      </c>
      <c r="J56" s="23">
        <f t="shared" si="0"/>
        <v>61</v>
      </c>
    </row>
    <row r="57" spans="7:10">
      <c r="G57" s="5">
        <v>56</v>
      </c>
      <c r="H57" s="4">
        <v>37930</v>
      </c>
      <c r="I57" s="5" t="s">
        <v>55</v>
      </c>
      <c r="J57" s="23">
        <f t="shared" si="0"/>
        <v>145</v>
      </c>
    </row>
    <row r="58" spans="7:10">
      <c r="G58" s="5">
        <v>57</v>
      </c>
      <c r="H58" s="4">
        <v>37950</v>
      </c>
      <c r="I58" s="5" t="s">
        <v>20</v>
      </c>
      <c r="J58" s="23">
        <f t="shared" si="0"/>
        <v>20</v>
      </c>
    </row>
    <row r="59" spans="7:10">
      <c r="G59" s="5">
        <v>58</v>
      </c>
      <c r="H59" s="4">
        <v>38318</v>
      </c>
      <c r="I59" s="5" t="s">
        <v>20</v>
      </c>
      <c r="J59" s="23">
        <f t="shared" si="0"/>
        <v>368</v>
      </c>
    </row>
    <row r="60" spans="7:10">
      <c r="G60" s="5">
        <v>59</v>
      </c>
      <c r="H60" s="4">
        <v>38451</v>
      </c>
      <c r="I60" s="5" t="s">
        <v>58</v>
      </c>
      <c r="J60" s="23">
        <f t="shared" si="0"/>
        <v>133</v>
      </c>
    </row>
    <row r="61" spans="7:10">
      <c r="G61" s="5">
        <v>60</v>
      </c>
      <c r="H61" s="4">
        <v>38598</v>
      </c>
      <c r="I61" s="5" t="s">
        <v>61</v>
      </c>
      <c r="J61" s="23">
        <f t="shared" si="0"/>
        <v>147</v>
      </c>
    </row>
    <row r="62" spans="7:10">
      <c r="G62" s="5">
        <v>61</v>
      </c>
      <c r="H62" s="4">
        <v>38696</v>
      </c>
      <c r="I62" s="5" t="s">
        <v>20</v>
      </c>
      <c r="J62" s="23">
        <f t="shared" si="0"/>
        <v>98</v>
      </c>
    </row>
    <row r="63" spans="7:10">
      <c r="G63" s="5">
        <v>62</v>
      </c>
      <c r="H63" s="4">
        <v>38759</v>
      </c>
      <c r="I63" s="5" t="s">
        <v>48</v>
      </c>
      <c r="J63" s="23">
        <f t="shared" si="0"/>
        <v>63</v>
      </c>
    </row>
    <row r="64" spans="7:10">
      <c r="G64" s="5">
        <v>63</v>
      </c>
      <c r="H64" s="4">
        <v>38944</v>
      </c>
      <c r="I64" s="5" t="s">
        <v>63</v>
      </c>
      <c r="J64" s="23">
        <f t="shared" si="0"/>
        <v>185</v>
      </c>
    </row>
    <row r="65" spans="7:10">
      <c r="G65" s="5">
        <v>64</v>
      </c>
      <c r="H65" s="4">
        <v>39045</v>
      </c>
      <c r="I65" s="5" t="s">
        <v>20</v>
      </c>
      <c r="J65" s="23">
        <f t="shared" si="0"/>
        <v>101</v>
      </c>
    </row>
    <row r="66" spans="7:10">
      <c r="G66" s="5">
        <v>65</v>
      </c>
      <c r="H66" s="4">
        <v>39760</v>
      </c>
      <c r="I66" s="5" t="s">
        <v>64</v>
      </c>
      <c r="J66" s="23">
        <f t="shared" si="0"/>
        <v>715</v>
      </c>
    </row>
    <row r="67" spans="7:10">
      <c r="G67" s="5">
        <v>66</v>
      </c>
      <c r="H67" s="4">
        <v>39766</v>
      </c>
      <c r="I67" s="5" t="s">
        <v>20</v>
      </c>
      <c r="J67" s="23">
        <f t="shared" si="0"/>
        <v>6</v>
      </c>
    </row>
    <row r="68" spans="7:10">
      <c r="G68" s="5">
        <v>67</v>
      </c>
      <c r="H68" s="4">
        <v>40089</v>
      </c>
      <c r="I68" s="5" t="s">
        <v>23</v>
      </c>
      <c r="J68" s="23">
        <f t="shared" si="0"/>
        <v>323</v>
      </c>
    </row>
    <row r="69" spans="7:10">
      <c r="G69" s="5">
        <v>68</v>
      </c>
      <c r="H69" s="4">
        <v>40110</v>
      </c>
      <c r="I69" s="5" t="s">
        <v>20</v>
      </c>
      <c r="J69" s="23">
        <f t="shared" ref="J69:J132" si="1">H69-H68</f>
        <v>21</v>
      </c>
    </row>
    <row r="70" spans="7:10">
      <c r="G70" s="5">
        <v>69</v>
      </c>
      <c r="H70" s="4">
        <v>40123</v>
      </c>
      <c r="I70" s="5" t="s">
        <v>20</v>
      </c>
      <c r="J70" s="23">
        <f t="shared" si="1"/>
        <v>13</v>
      </c>
    </row>
    <row r="71" spans="7:10">
      <c r="G71" s="5">
        <v>70</v>
      </c>
      <c r="H71" s="4">
        <v>40271</v>
      </c>
      <c r="I71" s="5" t="s">
        <v>105</v>
      </c>
      <c r="J71" s="23">
        <f t="shared" si="1"/>
        <v>148</v>
      </c>
    </row>
    <row r="72" spans="7:10">
      <c r="G72" s="5">
        <v>71</v>
      </c>
      <c r="H72" s="4">
        <v>40275</v>
      </c>
      <c r="I72" s="5" t="s">
        <v>135</v>
      </c>
      <c r="J72" s="23">
        <f t="shared" si="1"/>
        <v>4</v>
      </c>
    </row>
    <row r="73" spans="7:10">
      <c r="G73" s="5">
        <v>72</v>
      </c>
      <c r="H73" s="4">
        <v>40426</v>
      </c>
      <c r="I73" s="5" t="s">
        <v>139</v>
      </c>
      <c r="J73" s="23">
        <f t="shared" si="1"/>
        <v>151</v>
      </c>
    </row>
    <row r="74" spans="7:10">
      <c r="G74" s="5">
        <v>73</v>
      </c>
      <c r="H74" s="4">
        <v>40453</v>
      </c>
      <c r="I74" s="5" t="s">
        <v>19</v>
      </c>
      <c r="J74" s="23">
        <f t="shared" si="1"/>
        <v>27</v>
      </c>
    </row>
    <row r="75" spans="7:10">
      <c r="G75" s="5">
        <v>74</v>
      </c>
      <c r="H75" s="4">
        <v>40498</v>
      </c>
      <c r="I75" s="5" t="s">
        <v>67</v>
      </c>
      <c r="J75" s="23">
        <f t="shared" si="1"/>
        <v>45</v>
      </c>
    </row>
    <row r="76" spans="7:10">
      <c r="G76" s="5">
        <v>75</v>
      </c>
      <c r="H76" s="4">
        <v>40509</v>
      </c>
      <c r="I76" s="5" t="s">
        <v>20</v>
      </c>
      <c r="J76" s="23">
        <f t="shared" si="1"/>
        <v>11</v>
      </c>
    </row>
    <row r="77" spans="7:10">
      <c r="G77" s="5">
        <v>76</v>
      </c>
      <c r="H77" s="4">
        <v>40594</v>
      </c>
      <c r="I77" s="5" t="s">
        <v>72</v>
      </c>
      <c r="J77" s="23">
        <f t="shared" si="1"/>
        <v>85</v>
      </c>
    </row>
    <row r="78" spans="7:10">
      <c r="G78" s="5">
        <v>77</v>
      </c>
      <c r="H78" s="4">
        <v>40650</v>
      </c>
      <c r="I78" s="5" t="s">
        <v>68</v>
      </c>
      <c r="J78" s="23">
        <f t="shared" si="1"/>
        <v>56</v>
      </c>
    </row>
    <row r="79" spans="7:10">
      <c r="G79" s="5">
        <v>78</v>
      </c>
      <c r="H79" s="4">
        <v>40710</v>
      </c>
      <c r="I79" s="5" t="s">
        <v>134</v>
      </c>
      <c r="J79" s="23">
        <f t="shared" si="1"/>
        <v>60</v>
      </c>
    </row>
    <row r="80" spans="7:10">
      <c r="G80" s="5">
        <v>79</v>
      </c>
      <c r="H80" s="4">
        <v>40761</v>
      </c>
      <c r="I80" s="5" t="s">
        <v>71</v>
      </c>
      <c r="J80" s="23">
        <f t="shared" si="1"/>
        <v>51</v>
      </c>
    </row>
    <row r="81" spans="7:10">
      <c r="G81" s="5">
        <v>80</v>
      </c>
      <c r="H81" s="4">
        <v>40822</v>
      </c>
      <c r="I81" s="5" t="s">
        <v>77</v>
      </c>
      <c r="J81" s="23">
        <f t="shared" si="1"/>
        <v>61</v>
      </c>
    </row>
    <row r="82" spans="7:10">
      <c r="G82" s="5">
        <v>81</v>
      </c>
      <c r="H82" s="4">
        <v>40858</v>
      </c>
      <c r="I82" s="5" t="s">
        <v>41</v>
      </c>
      <c r="J82" s="23">
        <f t="shared" si="1"/>
        <v>36</v>
      </c>
    </row>
    <row r="83" spans="7:10">
      <c r="G83" s="5">
        <v>82</v>
      </c>
      <c r="H83" s="4">
        <v>40865</v>
      </c>
      <c r="I83" s="5" t="s">
        <v>79</v>
      </c>
      <c r="J83" s="23">
        <f t="shared" si="1"/>
        <v>7</v>
      </c>
    </row>
    <row r="84" spans="7:10">
      <c r="G84" s="5">
        <v>83</v>
      </c>
      <c r="H84" s="4">
        <v>40867</v>
      </c>
      <c r="I84" s="6" t="s">
        <v>75</v>
      </c>
      <c r="J84" s="23">
        <f t="shared" si="1"/>
        <v>2</v>
      </c>
    </row>
    <row r="85" spans="7:10">
      <c r="G85" s="5">
        <v>84</v>
      </c>
      <c r="H85" s="4">
        <v>40870</v>
      </c>
      <c r="I85" s="5" t="s">
        <v>88</v>
      </c>
      <c r="J85" s="23">
        <f t="shared" si="1"/>
        <v>3</v>
      </c>
    </row>
    <row r="86" spans="7:10">
      <c r="G86" s="5">
        <v>85</v>
      </c>
      <c r="H86" s="4">
        <v>41013</v>
      </c>
      <c r="I86" s="5" t="s">
        <v>40</v>
      </c>
      <c r="J86" s="23">
        <f t="shared" si="1"/>
        <v>143</v>
      </c>
    </row>
    <row r="87" spans="7:10">
      <c r="G87" s="5">
        <v>86</v>
      </c>
      <c r="H87" s="4">
        <v>41041</v>
      </c>
      <c r="I87" s="5" t="s">
        <v>112</v>
      </c>
      <c r="J87" s="23">
        <f t="shared" si="1"/>
        <v>28</v>
      </c>
    </row>
    <row r="88" spans="7:10">
      <c r="G88" s="5">
        <v>87</v>
      </c>
      <c r="H88" s="4">
        <v>41076</v>
      </c>
      <c r="I88" s="5" t="s">
        <v>114</v>
      </c>
      <c r="J88" s="23">
        <f t="shared" si="1"/>
        <v>35</v>
      </c>
    </row>
    <row r="89" spans="7:10">
      <c r="G89" s="5">
        <v>88</v>
      </c>
      <c r="H89" s="4">
        <v>41077</v>
      </c>
      <c r="I89" s="5" t="s">
        <v>115</v>
      </c>
      <c r="J89" s="23">
        <f t="shared" si="1"/>
        <v>1</v>
      </c>
    </row>
    <row r="90" spans="7:10">
      <c r="G90" s="5">
        <v>89</v>
      </c>
      <c r="H90" s="4">
        <v>41103</v>
      </c>
      <c r="I90" s="5" t="s">
        <v>120</v>
      </c>
      <c r="J90" s="23">
        <f t="shared" si="1"/>
        <v>26</v>
      </c>
    </row>
    <row r="91" spans="7:10">
      <c r="G91" s="5">
        <v>90</v>
      </c>
      <c r="H91" s="4">
        <v>41203</v>
      </c>
      <c r="I91" s="5" t="s">
        <v>123</v>
      </c>
      <c r="J91" s="23">
        <f t="shared" si="1"/>
        <v>100</v>
      </c>
    </row>
    <row r="92" spans="7:10">
      <c r="G92" s="5">
        <v>91</v>
      </c>
      <c r="H92" s="4">
        <v>41209</v>
      </c>
      <c r="I92" s="5" t="s">
        <v>122</v>
      </c>
      <c r="J92" s="23">
        <f t="shared" si="1"/>
        <v>6</v>
      </c>
    </row>
    <row r="93" spans="7:10">
      <c r="G93" s="5">
        <v>92</v>
      </c>
      <c r="H93" s="4">
        <v>41216</v>
      </c>
      <c r="I93" s="5" t="s">
        <v>42</v>
      </c>
      <c r="J93" s="23">
        <f t="shared" si="1"/>
        <v>7</v>
      </c>
    </row>
    <row r="94" spans="7:10">
      <c r="G94" s="5">
        <v>93</v>
      </c>
      <c r="H94" s="4">
        <v>41224</v>
      </c>
      <c r="I94" s="5" t="s">
        <v>127</v>
      </c>
      <c r="J94" s="23">
        <f t="shared" si="1"/>
        <v>8</v>
      </c>
    </row>
    <row r="95" spans="7:10">
      <c r="G95" s="5">
        <v>94</v>
      </c>
      <c r="H95" s="4">
        <v>41232</v>
      </c>
      <c r="I95" s="5" t="s">
        <v>70</v>
      </c>
      <c r="J95" s="23">
        <f t="shared" si="1"/>
        <v>8</v>
      </c>
    </row>
    <row r="96" spans="7:10">
      <c r="G96" s="5">
        <v>95</v>
      </c>
      <c r="H96" s="15">
        <v>41309</v>
      </c>
      <c r="I96" s="17" t="s">
        <v>130</v>
      </c>
      <c r="J96" s="23">
        <f t="shared" si="1"/>
        <v>77</v>
      </c>
    </row>
    <row r="97" spans="7:10">
      <c r="G97" s="5">
        <v>96</v>
      </c>
      <c r="H97" s="15">
        <v>41315</v>
      </c>
      <c r="I97" s="17" t="s">
        <v>133</v>
      </c>
      <c r="J97" s="23">
        <f t="shared" si="1"/>
        <v>6</v>
      </c>
    </row>
    <row r="98" spans="7:10">
      <c r="G98" s="5">
        <v>97</v>
      </c>
      <c r="H98" s="4">
        <v>41334</v>
      </c>
      <c r="I98" s="5" t="s">
        <v>49</v>
      </c>
      <c r="J98" s="23">
        <f t="shared" si="1"/>
        <v>19</v>
      </c>
    </row>
    <row r="99" spans="7:10">
      <c r="G99" s="5">
        <v>98</v>
      </c>
      <c r="H99" s="4">
        <v>41335</v>
      </c>
      <c r="I99" s="5" t="s">
        <v>141</v>
      </c>
      <c r="J99" s="23">
        <f t="shared" si="1"/>
        <v>1</v>
      </c>
    </row>
    <row r="100" spans="7:10">
      <c r="G100" s="5">
        <v>99</v>
      </c>
      <c r="H100" s="4">
        <v>41344</v>
      </c>
      <c r="I100" s="5" t="s">
        <v>132</v>
      </c>
      <c r="J100" s="23">
        <f t="shared" si="1"/>
        <v>9</v>
      </c>
    </row>
    <row r="101" spans="7:10">
      <c r="G101" s="5">
        <v>100</v>
      </c>
      <c r="H101" s="4">
        <v>41397</v>
      </c>
      <c r="I101" s="5" t="s">
        <v>143</v>
      </c>
      <c r="J101" s="23">
        <f t="shared" si="1"/>
        <v>53</v>
      </c>
    </row>
    <row r="102" spans="7:10">
      <c r="G102" s="5">
        <v>101</v>
      </c>
      <c r="H102" s="4">
        <v>41420</v>
      </c>
      <c r="I102" s="5" t="s">
        <v>142</v>
      </c>
      <c r="J102" s="23">
        <f t="shared" si="1"/>
        <v>23</v>
      </c>
    </row>
    <row r="103" spans="7:10">
      <c r="G103" s="5">
        <v>102</v>
      </c>
      <c r="H103" s="4">
        <v>41443</v>
      </c>
      <c r="I103" s="5" t="s">
        <v>145</v>
      </c>
      <c r="J103" s="23">
        <f t="shared" si="1"/>
        <v>23</v>
      </c>
    </row>
    <row r="104" spans="7:10">
      <c r="G104" s="5">
        <v>103</v>
      </c>
      <c r="H104" s="4">
        <v>41475</v>
      </c>
      <c r="I104" s="5" t="s">
        <v>126</v>
      </c>
      <c r="J104" s="23">
        <f t="shared" si="1"/>
        <v>32</v>
      </c>
    </row>
    <row r="105" spans="7:10">
      <c r="G105" s="5">
        <v>104</v>
      </c>
      <c r="H105" s="4">
        <v>41484</v>
      </c>
      <c r="I105" s="5" t="s">
        <v>146</v>
      </c>
      <c r="J105" s="23">
        <f t="shared" si="1"/>
        <v>9</v>
      </c>
    </row>
    <row r="106" spans="7:10">
      <c r="G106" s="5">
        <v>105</v>
      </c>
      <c r="H106" s="4">
        <v>41486</v>
      </c>
      <c r="I106" s="5" t="s">
        <v>122</v>
      </c>
      <c r="J106" s="23">
        <f t="shared" si="1"/>
        <v>2</v>
      </c>
    </row>
    <row r="107" spans="7:10">
      <c r="G107" s="5">
        <v>106</v>
      </c>
      <c r="H107" s="4">
        <v>41487</v>
      </c>
      <c r="I107" s="5" t="s">
        <v>176</v>
      </c>
      <c r="J107" s="23">
        <f t="shared" si="1"/>
        <v>1</v>
      </c>
    </row>
    <row r="108" spans="7:10">
      <c r="G108" s="5">
        <v>107</v>
      </c>
      <c r="H108" s="4">
        <v>41532</v>
      </c>
      <c r="I108" s="5" t="s">
        <v>178</v>
      </c>
      <c r="J108" s="23">
        <f t="shared" si="1"/>
        <v>45</v>
      </c>
    </row>
    <row r="109" spans="7:10">
      <c r="G109" s="5">
        <v>108</v>
      </c>
      <c r="H109" s="4">
        <v>41573</v>
      </c>
      <c r="I109" s="5" t="s">
        <v>164</v>
      </c>
      <c r="J109" s="23">
        <f t="shared" si="1"/>
        <v>41</v>
      </c>
    </row>
    <row r="110" spans="7:10">
      <c r="G110" s="5">
        <v>109</v>
      </c>
      <c r="H110" s="4">
        <v>41602</v>
      </c>
      <c r="I110" s="5" t="s">
        <v>41</v>
      </c>
      <c r="J110" s="23">
        <f t="shared" si="1"/>
        <v>29</v>
      </c>
    </row>
    <row r="111" spans="7:10">
      <c r="G111" s="5">
        <v>110</v>
      </c>
      <c r="H111" s="4">
        <v>41608</v>
      </c>
      <c r="I111" s="5" t="s">
        <v>94</v>
      </c>
      <c r="J111" s="23">
        <f t="shared" si="1"/>
        <v>6</v>
      </c>
    </row>
    <row r="112" spans="7:10">
      <c r="G112" s="5">
        <v>111</v>
      </c>
      <c r="H112" s="4">
        <v>41616</v>
      </c>
      <c r="I112" s="5" t="s">
        <v>83</v>
      </c>
      <c r="J112" s="23">
        <f t="shared" si="1"/>
        <v>8</v>
      </c>
    </row>
    <row r="113" spans="7:10">
      <c r="G113" s="5">
        <v>112</v>
      </c>
      <c r="H113" s="4">
        <v>41664</v>
      </c>
      <c r="I113" s="5" t="s">
        <v>157</v>
      </c>
      <c r="J113" s="23">
        <f t="shared" si="1"/>
        <v>48</v>
      </c>
    </row>
    <row r="114" spans="7:10">
      <c r="G114" s="5">
        <v>113</v>
      </c>
      <c r="H114" s="4">
        <v>41670</v>
      </c>
      <c r="I114" s="5" t="s">
        <v>142</v>
      </c>
      <c r="J114" s="23">
        <f t="shared" si="1"/>
        <v>6</v>
      </c>
    </row>
    <row r="115" spans="7:10">
      <c r="G115" s="5">
        <v>114</v>
      </c>
      <c r="H115" s="4">
        <v>41711</v>
      </c>
      <c r="I115" s="5" t="s">
        <v>189</v>
      </c>
      <c r="J115" s="23">
        <f t="shared" si="1"/>
        <v>41</v>
      </c>
    </row>
    <row r="116" spans="7:10">
      <c r="G116" s="5">
        <v>115</v>
      </c>
      <c r="H116" s="4">
        <v>41726</v>
      </c>
      <c r="I116" s="5" t="s">
        <v>191</v>
      </c>
      <c r="J116" s="23">
        <f t="shared" si="1"/>
        <v>15</v>
      </c>
    </row>
    <row r="117" spans="7:10">
      <c r="G117" s="5">
        <v>116</v>
      </c>
      <c r="H117" s="4">
        <v>41727</v>
      </c>
      <c r="I117" s="5" t="s">
        <v>37</v>
      </c>
      <c r="J117" s="23">
        <f t="shared" si="1"/>
        <v>1</v>
      </c>
    </row>
    <row r="118" spans="7:10">
      <c r="G118" s="5">
        <v>117</v>
      </c>
      <c r="H118" s="4">
        <v>41754</v>
      </c>
      <c r="I118" s="5" t="s">
        <v>195</v>
      </c>
      <c r="J118" s="23">
        <f t="shared" si="1"/>
        <v>27</v>
      </c>
    </row>
    <row r="119" spans="7:10">
      <c r="G119" s="5">
        <v>118</v>
      </c>
      <c r="H119" s="4">
        <v>41755</v>
      </c>
      <c r="I119" s="5" t="s">
        <v>41</v>
      </c>
      <c r="J119" s="23">
        <f t="shared" si="1"/>
        <v>1</v>
      </c>
    </row>
    <row r="120" spans="7:10">
      <c r="G120" s="5">
        <v>119</v>
      </c>
      <c r="H120" s="4">
        <v>41758</v>
      </c>
      <c r="I120" s="5" t="s">
        <v>207</v>
      </c>
      <c r="J120" s="23">
        <f t="shared" si="1"/>
        <v>3</v>
      </c>
    </row>
    <row r="121" spans="7:10">
      <c r="G121" s="5">
        <v>120</v>
      </c>
      <c r="H121" s="4">
        <v>41769</v>
      </c>
      <c r="I121" s="5" t="s">
        <v>222</v>
      </c>
      <c r="J121" s="23">
        <f t="shared" si="1"/>
        <v>11</v>
      </c>
    </row>
    <row r="122" spans="7:10">
      <c r="G122" s="5">
        <v>121</v>
      </c>
      <c r="H122" s="4">
        <v>41829</v>
      </c>
      <c r="I122" s="5" t="s">
        <v>196</v>
      </c>
      <c r="J122" s="23">
        <f t="shared" si="1"/>
        <v>60</v>
      </c>
    </row>
    <row r="123" spans="7:10">
      <c r="G123" s="5">
        <v>122</v>
      </c>
      <c r="H123" s="4">
        <v>41843</v>
      </c>
      <c r="I123" s="5" t="s">
        <v>198</v>
      </c>
      <c r="J123" s="23">
        <f t="shared" si="1"/>
        <v>14</v>
      </c>
    </row>
    <row r="124" spans="7:10">
      <c r="G124" s="5">
        <v>123</v>
      </c>
      <c r="H124" s="4">
        <v>41849</v>
      </c>
      <c r="I124" s="5" t="s">
        <v>123</v>
      </c>
      <c r="J124" s="23">
        <f t="shared" si="1"/>
        <v>6</v>
      </c>
    </row>
    <row r="125" spans="7:10">
      <c r="G125" s="5">
        <v>124</v>
      </c>
      <c r="H125" s="4">
        <v>41862</v>
      </c>
      <c r="I125" s="5" t="s">
        <v>200</v>
      </c>
      <c r="J125" s="23">
        <f t="shared" si="1"/>
        <v>13</v>
      </c>
    </row>
    <row r="126" spans="7:10">
      <c r="G126" s="5">
        <v>125</v>
      </c>
      <c r="H126" s="4">
        <v>41868</v>
      </c>
      <c r="I126" s="5" t="s">
        <v>9</v>
      </c>
      <c r="J126" s="23">
        <f t="shared" si="1"/>
        <v>6</v>
      </c>
    </row>
    <row r="127" spans="7:10">
      <c r="G127" s="5">
        <v>126</v>
      </c>
      <c r="H127" s="4">
        <v>41881</v>
      </c>
      <c r="I127" s="5" t="s">
        <v>225</v>
      </c>
      <c r="J127" s="23">
        <f t="shared" si="1"/>
        <v>13</v>
      </c>
    </row>
    <row r="128" spans="7:10">
      <c r="G128" s="5">
        <v>127</v>
      </c>
      <c r="H128" s="4">
        <v>41910</v>
      </c>
      <c r="I128" s="5" t="s">
        <v>239</v>
      </c>
      <c r="J128" s="23">
        <f t="shared" si="1"/>
        <v>29</v>
      </c>
    </row>
    <row r="129" spans="7:10">
      <c r="G129" s="5">
        <v>128</v>
      </c>
      <c r="H129" s="4">
        <v>41926</v>
      </c>
      <c r="I129" s="5" t="s">
        <v>79</v>
      </c>
      <c r="J129" s="23">
        <f t="shared" si="1"/>
        <v>16</v>
      </c>
    </row>
    <row r="130" spans="7:10">
      <c r="G130" s="5">
        <v>129</v>
      </c>
      <c r="H130" s="4">
        <v>41954</v>
      </c>
      <c r="I130" s="5" t="s">
        <v>237</v>
      </c>
      <c r="J130" s="23">
        <f t="shared" si="1"/>
        <v>28</v>
      </c>
    </row>
    <row r="131" spans="7:10">
      <c r="G131" s="5">
        <v>130</v>
      </c>
      <c r="H131" s="4">
        <v>41955</v>
      </c>
      <c r="I131" s="5" t="s">
        <v>230</v>
      </c>
      <c r="J131" s="23">
        <f t="shared" si="1"/>
        <v>1</v>
      </c>
    </row>
    <row r="132" spans="7:10">
      <c r="G132" s="5">
        <v>131</v>
      </c>
      <c r="H132" s="4">
        <v>41956</v>
      </c>
      <c r="I132" s="5" t="s">
        <v>142</v>
      </c>
      <c r="J132" s="23">
        <f t="shared" si="1"/>
        <v>1</v>
      </c>
    </row>
    <row r="133" spans="7:10">
      <c r="G133" s="5">
        <v>132</v>
      </c>
      <c r="H133" s="4">
        <v>41957</v>
      </c>
      <c r="I133" s="5" t="s">
        <v>245</v>
      </c>
      <c r="J133" s="23">
        <f t="shared" ref="J133:J196" si="2">H133-H132</f>
        <v>1</v>
      </c>
    </row>
    <row r="134" spans="7:10">
      <c r="G134" s="5">
        <v>133</v>
      </c>
      <c r="H134" s="4">
        <v>41958</v>
      </c>
      <c r="I134" s="5" t="s">
        <v>246</v>
      </c>
      <c r="J134" s="23">
        <f t="shared" si="2"/>
        <v>1</v>
      </c>
    </row>
    <row r="135" spans="7:10">
      <c r="G135" s="5">
        <v>134</v>
      </c>
      <c r="H135" s="4">
        <v>41964</v>
      </c>
      <c r="I135" s="5" t="s">
        <v>19</v>
      </c>
      <c r="J135" s="23">
        <f t="shared" si="2"/>
        <v>6</v>
      </c>
    </row>
    <row r="136" spans="7:10">
      <c r="G136" s="5">
        <v>135</v>
      </c>
      <c r="H136" s="4">
        <v>41979</v>
      </c>
      <c r="I136" s="5" t="s">
        <v>160</v>
      </c>
      <c r="J136" s="23">
        <f t="shared" si="2"/>
        <v>15</v>
      </c>
    </row>
    <row r="137" spans="7:10">
      <c r="G137" s="5">
        <v>136</v>
      </c>
      <c r="H137" s="4">
        <v>41986</v>
      </c>
      <c r="I137" s="5" t="s">
        <v>247</v>
      </c>
      <c r="J137" s="23">
        <f t="shared" si="2"/>
        <v>7</v>
      </c>
    </row>
    <row r="138" spans="7:10">
      <c r="G138" s="5">
        <v>137</v>
      </c>
      <c r="H138" s="4">
        <v>42040</v>
      </c>
      <c r="I138" s="5" t="s">
        <v>276</v>
      </c>
      <c r="J138" s="23">
        <f t="shared" si="2"/>
        <v>54</v>
      </c>
    </row>
    <row r="139" spans="7:10">
      <c r="G139" s="5">
        <v>138</v>
      </c>
      <c r="H139" s="4">
        <v>42063</v>
      </c>
      <c r="I139" s="5" t="s">
        <v>288</v>
      </c>
      <c r="J139" s="23">
        <f t="shared" si="2"/>
        <v>23</v>
      </c>
    </row>
    <row r="140" spans="7:10">
      <c r="G140" s="5">
        <v>139</v>
      </c>
      <c r="H140" s="4">
        <v>42069</v>
      </c>
      <c r="I140" s="5" t="s">
        <v>264</v>
      </c>
      <c r="J140" s="23">
        <f t="shared" si="2"/>
        <v>6</v>
      </c>
    </row>
    <row r="141" spans="7:10">
      <c r="G141" s="5">
        <v>140</v>
      </c>
      <c r="H141" s="4">
        <v>42076</v>
      </c>
      <c r="I141" s="5" t="s">
        <v>87</v>
      </c>
      <c r="J141" s="23">
        <f t="shared" si="2"/>
        <v>7</v>
      </c>
    </row>
    <row r="142" spans="7:10">
      <c r="G142" s="5">
        <v>141</v>
      </c>
      <c r="H142" s="4">
        <v>42077</v>
      </c>
      <c r="I142" s="5" t="s">
        <v>273</v>
      </c>
      <c r="J142" s="23">
        <f t="shared" si="2"/>
        <v>1</v>
      </c>
    </row>
    <row r="143" spans="7:10">
      <c r="G143" s="5">
        <v>142</v>
      </c>
      <c r="H143" s="4">
        <v>42109</v>
      </c>
      <c r="I143" s="5" t="s">
        <v>267</v>
      </c>
      <c r="J143" s="23">
        <f t="shared" si="2"/>
        <v>32</v>
      </c>
    </row>
    <row r="144" spans="7:10">
      <c r="G144" s="5">
        <v>143</v>
      </c>
      <c r="H144" s="4">
        <v>42111</v>
      </c>
      <c r="I144" s="5" t="s">
        <v>272</v>
      </c>
      <c r="J144" s="23">
        <f t="shared" si="2"/>
        <v>2</v>
      </c>
    </row>
    <row r="145" spans="7:10">
      <c r="G145" s="5">
        <v>144</v>
      </c>
      <c r="H145" s="4">
        <v>42138</v>
      </c>
      <c r="I145" s="5" t="s">
        <v>290</v>
      </c>
      <c r="J145" s="23">
        <f t="shared" si="2"/>
        <v>27</v>
      </c>
    </row>
    <row r="146" spans="7:10">
      <c r="G146" s="5">
        <v>145</v>
      </c>
      <c r="H146" s="4">
        <v>42144</v>
      </c>
      <c r="I146" s="5" t="s">
        <v>71</v>
      </c>
      <c r="J146" s="23">
        <f t="shared" si="2"/>
        <v>6</v>
      </c>
    </row>
    <row r="147" spans="7:10">
      <c r="G147" s="5">
        <v>146</v>
      </c>
      <c r="H147" s="4">
        <v>42148</v>
      </c>
      <c r="I147" s="5" t="s">
        <v>42</v>
      </c>
      <c r="J147" s="23">
        <f t="shared" si="2"/>
        <v>4</v>
      </c>
    </row>
    <row r="148" spans="7:10">
      <c r="G148" s="5">
        <v>147</v>
      </c>
      <c r="H148" s="4">
        <v>42178</v>
      </c>
      <c r="I148" s="5" t="s">
        <v>199</v>
      </c>
      <c r="J148" s="23">
        <f t="shared" si="2"/>
        <v>30</v>
      </c>
    </row>
    <row r="149" spans="7:10">
      <c r="G149" s="5">
        <v>148</v>
      </c>
      <c r="H149" s="4">
        <v>42203</v>
      </c>
      <c r="I149" s="5" t="s">
        <v>178</v>
      </c>
      <c r="J149" s="23">
        <f t="shared" si="2"/>
        <v>25</v>
      </c>
    </row>
    <row r="150" spans="7:10">
      <c r="G150" s="5">
        <v>149</v>
      </c>
      <c r="H150" s="4">
        <v>42210</v>
      </c>
      <c r="I150" s="5" t="s">
        <v>120</v>
      </c>
      <c r="J150" s="23">
        <f t="shared" si="2"/>
        <v>7</v>
      </c>
    </row>
    <row r="151" spans="7:10">
      <c r="G151" s="5">
        <v>150</v>
      </c>
      <c r="H151" s="4">
        <v>42229</v>
      </c>
      <c r="I151" s="5" t="s">
        <v>77</v>
      </c>
      <c r="J151" s="23">
        <f t="shared" si="2"/>
        <v>19</v>
      </c>
    </row>
    <row r="152" spans="7:10">
      <c r="G152" s="5">
        <v>151</v>
      </c>
      <c r="H152" s="4">
        <v>42260</v>
      </c>
      <c r="I152" s="5" t="s">
        <v>40</v>
      </c>
      <c r="J152" s="23">
        <f t="shared" si="2"/>
        <v>31</v>
      </c>
    </row>
    <row r="153" spans="7:10">
      <c r="G153" s="5">
        <v>152</v>
      </c>
      <c r="H153" s="4">
        <v>42275</v>
      </c>
      <c r="I153" s="5" t="s">
        <v>19</v>
      </c>
      <c r="J153" s="23">
        <f t="shared" si="2"/>
        <v>15</v>
      </c>
    </row>
    <row r="154" spans="7:10">
      <c r="G154" s="5">
        <v>153</v>
      </c>
      <c r="H154" s="4">
        <v>42276</v>
      </c>
      <c r="I154" s="5" t="s">
        <v>19</v>
      </c>
      <c r="J154" s="23">
        <f t="shared" si="2"/>
        <v>1</v>
      </c>
    </row>
    <row r="155" spans="7:10">
      <c r="G155" s="5">
        <v>154</v>
      </c>
      <c r="H155" s="4">
        <v>42277</v>
      </c>
      <c r="I155" s="5" t="s">
        <v>121</v>
      </c>
      <c r="J155" s="23">
        <f t="shared" si="2"/>
        <v>1</v>
      </c>
    </row>
    <row r="156" spans="7:10">
      <c r="G156" s="5">
        <v>155</v>
      </c>
      <c r="H156" s="4">
        <v>42278</v>
      </c>
      <c r="I156" s="5" t="s">
        <v>121</v>
      </c>
      <c r="J156" s="23">
        <f t="shared" si="2"/>
        <v>1</v>
      </c>
    </row>
    <row r="157" spans="7:10">
      <c r="G157" s="5">
        <v>156</v>
      </c>
      <c r="H157" s="4">
        <v>42288</v>
      </c>
      <c r="I157" s="5" t="s">
        <v>302</v>
      </c>
      <c r="J157" s="23">
        <f t="shared" si="2"/>
        <v>10</v>
      </c>
    </row>
    <row r="158" spans="7:10">
      <c r="G158" s="5">
        <v>157</v>
      </c>
      <c r="H158" s="4">
        <v>42351</v>
      </c>
      <c r="I158" s="5" t="s">
        <v>247</v>
      </c>
      <c r="J158" s="23">
        <f t="shared" si="2"/>
        <v>63</v>
      </c>
    </row>
    <row r="159" spans="7:10">
      <c r="G159" s="5">
        <v>158</v>
      </c>
      <c r="H159" s="4">
        <v>42393</v>
      </c>
      <c r="I159" s="5" t="s">
        <v>318</v>
      </c>
      <c r="J159" s="23">
        <f t="shared" si="2"/>
        <v>42</v>
      </c>
    </row>
    <row r="160" spans="7:10">
      <c r="G160" s="5">
        <v>159</v>
      </c>
      <c r="H160" s="4">
        <v>42397</v>
      </c>
      <c r="I160" s="5" t="s">
        <v>303</v>
      </c>
      <c r="J160" s="23">
        <f t="shared" si="2"/>
        <v>4</v>
      </c>
    </row>
    <row r="161" spans="7:10">
      <c r="G161" s="5">
        <v>160</v>
      </c>
      <c r="H161" s="4">
        <v>42410</v>
      </c>
      <c r="I161" s="5" t="s">
        <v>304</v>
      </c>
      <c r="J161" s="23">
        <f t="shared" si="2"/>
        <v>13</v>
      </c>
    </row>
    <row r="162" spans="7:10">
      <c r="G162" s="5">
        <v>161</v>
      </c>
      <c r="H162" s="4">
        <v>42424</v>
      </c>
      <c r="I162" s="5" t="s">
        <v>68</v>
      </c>
      <c r="J162" s="23">
        <f t="shared" si="2"/>
        <v>14</v>
      </c>
    </row>
    <row r="163" spans="7:10">
      <c r="G163" s="5">
        <v>162</v>
      </c>
      <c r="H163" s="4">
        <v>42425</v>
      </c>
      <c r="I163" s="5" t="s">
        <v>323</v>
      </c>
      <c r="J163" s="23">
        <f t="shared" si="2"/>
        <v>1</v>
      </c>
    </row>
    <row r="164" spans="7:10">
      <c r="G164" s="5">
        <v>163</v>
      </c>
      <c r="H164" s="4">
        <v>42433</v>
      </c>
      <c r="I164" s="5" t="s">
        <v>324</v>
      </c>
      <c r="J164" s="23">
        <f t="shared" si="2"/>
        <v>8</v>
      </c>
    </row>
    <row r="165" spans="7:10">
      <c r="G165" s="5">
        <v>164</v>
      </c>
      <c r="H165" s="4">
        <v>42466</v>
      </c>
      <c r="I165" s="5" t="s">
        <v>68</v>
      </c>
      <c r="J165" s="23">
        <f t="shared" si="2"/>
        <v>33</v>
      </c>
    </row>
    <row r="166" spans="7:10">
      <c r="G166" s="5">
        <v>165</v>
      </c>
      <c r="H166" s="4">
        <v>42475</v>
      </c>
      <c r="I166" s="5" t="s">
        <v>325</v>
      </c>
      <c r="J166" s="23">
        <f t="shared" si="2"/>
        <v>9</v>
      </c>
    </row>
    <row r="167" spans="7:10">
      <c r="G167" s="5">
        <v>166</v>
      </c>
      <c r="H167" s="4">
        <v>42478</v>
      </c>
      <c r="I167" s="5" t="s">
        <v>157</v>
      </c>
      <c r="J167" s="23">
        <f t="shared" si="2"/>
        <v>3</v>
      </c>
    </row>
    <row r="168" spans="7:10">
      <c r="G168" s="5">
        <v>167</v>
      </c>
      <c r="H168" s="4">
        <v>42489</v>
      </c>
      <c r="I168" s="5" t="s">
        <v>209</v>
      </c>
      <c r="J168" s="23">
        <f t="shared" si="2"/>
        <v>11</v>
      </c>
    </row>
    <row r="169" spans="7:10">
      <c r="G169" s="5">
        <v>168</v>
      </c>
      <c r="H169" s="4">
        <v>42490</v>
      </c>
      <c r="I169" s="5" t="s">
        <v>83</v>
      </c>
      <c r="J169" s="23">
        <f t="shared" si="2"/>
        <v>1</v>
      </c>
    </row>
    <row r="170" spans="7:10">
      <c r="G170" s="30">
        <v>169</v>
      </c>
      <c r="H170" s="4">
        <v>42497</v>
      </c>
      <c r="I170" s="5" t="s">
        <v>269</v>
      </c>
      <c r="J170" s="23">
        <f t="shared" si="2"/>
        <v>7</v>
      </c>
    </row>
    <row r="171" spans="7:10">
      <c r="G171" s="14">
        <v>170</v>
      </c>
      <c r="H171" s="4">
        <v>42524</v>
      </c>
      <c r="I171" s="5" t="s">
        <v>77</v>
      </c>
      <c r="J171" s="23">
        <f t="shared" si="2"/>
        <v>27</v>
      </c>
    </row>
    <row r="172" spans="7:10">
      <c r="G172" s="14">
        <v>171</v>
      </c>
      <c r="H172" s="4">
        <v>42537</v>
      </c>
      <c r="I172" s="5" t="s">
        <v>112</v>
      </c>
      <c r="J172" s="23">
        <f t="shared" si="2"/>
        <v>13</v>
      </c>
    </row>
    <row r="173" spans="7:10">
      <c r="G173" s="14">
        <v>172</v>
      </c>
      <c r="H173" s="4">
        <v>42602</v>
      </c>
      <c r="I173" s="5" t="s">
        <v>23</v>
      </c>
      <c r="J173" s="23">
        <f t="shared" si="2"/>
        <v>65</v>
      </c>
    </row>
    <row r="174" spans="7:10">
      <c r="G174" s="14">
        <v>173</v>
      </c>
      <c r="H174" s="4">
        <v>42635</v>
      </c>
      <c r="I174" s="5" t="s">
        <v>237</v>
      </c>
      <c r="J174" s="23">
        <f t="shared" si="2"/>
        <v>33</v>
      </c>
    </row>
    <row r="175" spans="7:10">
      <c r="G175" s="14">
        <v>174</v>
      </c>
      <c r="H175" s="4">
        <v>42640</v>
      </c>
      <c r="I175" s="5" t="s">
        <v>19</v>
      </c>
      <c r="J175" s="23">
        <f t="shared" si="2"/>
        <v>5</v>
      </c>
    </row>
    <row r="176" spans="7:10">
      <c r="G176" s="14">
        <v>175</v>
      </c>
      <c r="H176" s="4">
        <v>42665</v>
      </c>
      <c r="I176" s="5" t="s">
        <v>94</v>
      </c>
      <c r="J176" s="23">
        <f t="shared" si="2"/>
        <v>25</v>
      </c>
    </row>
    <row r="177" spans="7:10">
      <c r="G177" s="14">
        <v>176</v>
      </c>
      <c r="H177" s="4">
        <v>42667</v>
      </c>
      <c r="I177" s="5" t="s">
        <v>80</v>
      </c>
      <c r="J177" s="23">
        <f t="shared" si="2"/>
        <v>2</v>
      </c>
    </row>
    <row r="178" spans="7:10">
      <c r="G178" s="14">
        <v>177</v>
      </c>
      <c r="H178" s="4">
        <v>42722</v>
      </c>
      <c r="I178" s="5" t="s">
        <v>247</v>
      </c>
      <c r="J178" s="23">
        <f t="shared" si="2"/>
        <v>55</v>
      </c>
    </row>
    <row r="179" spans="7:10">
      <c r="G179" s="14">
        <v>178</v>
      </c>
      <c r="H179" s="4">
        <v>42780</v>
      </c>
      <c r="I179" s="5" t="s">
        <v>49</v>
      </c>
      <c r="J179" s="23">
        <f t="shared" si="2"/>
        <v>58</v>
      </c>
    </row>
    <row r="180" spans="7:10">
      <c r="G180" s="14">
        <v>179</v>
      </c>
      <c r="H180" s="4">
        <v>42799</v>
      </c>
      <c r="I180" s="5" t="s">
        <v>249</v>
      </c>
      <c r="J180" s="23">
        <f t="shared" si="2"/>
        <v>19</v>
      </c>
    </row>
    <row r="181" spans="7:10">
      <c r="G181" s="5">
        <v>180</v>
      </c>
      <c r="H181" s="4">
        <v>42853</v>
      </c>
      <c r="I181" s="5" t="s">
        <v>14</v>
      </c>
      <c r="J181" s="23">
        <f t="shared" si="2"/>
        <v>54</v>
      </c>
    </row>
    <row r="182" spans="7:10">
      <c r="G182" s="5">
        <v>181</v>
      </c>
      <c r="H182" s="4">
        <v>42897</v>
      </c>
      <c r="I182" s="5" t="s">
        <v>68</v>
      </c>
      <c r="J182" s="23">
        <f t="shared" si="2"/>
        <v>44</v>
      </c>
    </row>
    <row r="183" spans="7:10">
      <c r="G183" s="5">
        <v>182</v>
      </c>
      <c r="H183" s="4">
        <v>42901</v>
      </c>
      <c r="I183" s="5" t="s">
        <v>68</v>
      </c>
      <c r="J183" s="23">
        <f t="shared" si="2"/>
        <v>4</v>
      </c>
    </row>
    <row r="184" spans="7:10">
      <c r="G184" s="5">
        <v>183</v>
      </c>
      <c r="H184" s="4">
        <v>42904</v>
      </c>
      <c r="I184" s="5" t="s">
        <v>23</v>
      </c>
      <c r="J184" s="23">
        <f t="shared" si="2"/>
        <v>3</v>
      </c>
    </row>
    <row r="185" spans="7:10">
      <c r="G185" s="5">
        <v>184</v>
      </c>
      <c r="H185" s="4">
        <v>42921</v>
      </c>
      <c r="I185" s="5" t="s">
        <v>23</v>
      </c>
      <c r="J185" s="23">
        <f t="shared" si="2"/>
        <v>17</v>
      </c>
    </row>
    <row r="186" spans="7:10">
      <c r="G186" s="5">
        <v>185</v>
      </c>
      <c r="H186" s="4">
        <v>42926</v>
      </c>
      <c r="I186" s="5" t="s">
        <v>453</v>
      </c>
      <c r="J186" s="23">
        <f t="shared" si="2"/>
        <v>5</v>
      </c>
    </row>
    <row r="187" spans="7:10">
      <c r="G187" s="5">
        <v>186</v>
      </c>
      <c r="H187" s="4">
        <v>42927</v>
      </c>
      <c r="I187" s="5" t="s">
        <v>96</v>
      </c>
      <c r="J187" s="23">
        <f t="shared" si="2"/>
        <v>1</v>
      </c>
    </row>
    <row r="188" spans="7:10">
      <c r="G188" s="5">
        <v>187</v>
      </c>
      <c r="H188" s="4">
        <v>42936</v>
      </c>
      <c r="I188" s="5" t="s">
        <v>209</v>
      </c>
      <c r="J188" s="23">
        <f t="shared" si="2"/>
        <v>9</v>
      </c>
    </row>
    <row r="189" spans="7:10">
      <c r="G189" s="5">
        <v>188</v>
      </c>
      <c r="H189" s="4">
        <v>42937</v>
      </c>
      <c r="I189" s="5" t="s">
        <v>19</v>
      </c>
      <c r="J189" s="23">
        <f t="shared" si="2"/>
        <v>1</v>
      </c>
    </row>
    <row r="190" spans="7:10">
      <c r="G190" s="5">
        <v>189</v>
      </c>
      <c r="H190" s="4">
        <v>43021</v>
      </c>
      <c r="I190" s="5" t="s">
        <v>455</v>
      </c>
      <c r="J190" s="23">
        <f t="shared" si="2"/>
        <v>84</v>
      </c>
    </row>
    <row r="191" spans="7:10">
      <c r="G191" s="5">
        <v>190</v>
      </c>
      <c r="H191" s="4">
        <v>43050</v>
      </c>
      <c r="I191" s="5" t="s">
        <v>230</v>
      </c>
      <c r="J191" s="23">
        <f t="shared" si="2"/>
        <v>29</v>
      </c>
    </row>
    <row r="192" spans="7:10">
      <c r="G192" s="5">
        <v>191</v>
      </c>
      <c r="H192" s="4">
        <v>43057</v>
      </c>
      <c r="I192" s="6" t="s">
        <v>75</v>
      </c>
      <c r="J192" s="23">
        <f t="shared" si="2"/>
        <v>7</v>
      </c>
    </row>
    <row r="193" spans="7:10">
      <c r="G193" s="5">
        <v>192</v>
      </c>
      <c r="H193" s="4">
        <v>43068</v>
      </c>
      <c r="I193" s="5" t="s">
        <v>80</v>
      </c>
      <c r="J193" s="23">
        <f t="shared" si="2"/>
        <v>11</v>
      </c>
    </row>
    <row r="194" spans="7:10">
      <c r="G194" s="5">
        <v>193</v>
      </c>
      <c r="H194" s="4">
        <v>43126</v>
      </c>
      <c r="I194" s="5" t="s">
        <v>207</v>
      </c>
      <c r="J194" s="23">
        <f t="shared" si="2"/>
        <v>58</v>
      </c>
    </row>
    <row r="195" spans="7:10">
      <c r="G195" s="5">
        <v>194</v>
      </c>
      <c r="H195" s="4">
        <v>43130</v>
      </c>
      <c r="I195" s="5" t="s">
        <v>27</v>
      </c>
      <c r="J195" s="23">
        <f t="shared" si="2"/>
        <v>4</v>
      </c>
    </row>
    <row r="196" spans="7:10">
      <c r="G196" s="5">
        <v>195</v>
      </c>
      <c r="H196" s="4">
        <v>43142</v>
      </c>
      <c r="I196" s="5" t="s">
        <v>554</v>
      </c>
      <c r="J196" s="23">
        <f t="shared" si="2"/>
        <v>12</v>
      </c>
    </row>
    <row r="197" spans="7:10">
      <c r="G197" s="5">
        <v>196</v>
      </c>
      <c r="H197" s="4">
        <v>43143</v>
      </c>
      <c r="I197" s="5" t="s">
        <v>555</v>
      </c>
      <c r="J197" s="23">
        <f t="shared" ref="J197:J260" si="3">H197-H196</f>
        <v>1</v>
      </c>
    </row>
    <row r="198" spans="7:10">
      <c r="G198" s="5">
        <v>197</v>
      </c>
      <c r="H198" s="4">
        <v>43144</v>
      </c>
      <c r="I198" s="5" t="s">
        <v>555</v>
      </c>
      <c r="J198" s="23">
        <f t="shared" si="3"/>
        <v>1</v>
      </c>
    </row>
    <row r="199" spans="7:10">
      <c r="G199" s="5">
        <v>198</v>
      </c>
      <c r="H199" s="4">
        <v>43145</v>
      </c>
      <c r="I199" s="5" t="s">
        <v>556</v>
      </c>
      <c r="J199" s="23">
        <f t="shared" si="3"/>
        <v>1</v>
      </c>
    </row>
    <row r="200" spans="7:10">
      <c r="G200" s="5">
        <v>199</v>
      </c>
      <c r="H200" s="4">
        <v>43146</v>
      </c>
      <c r="I200" s="5" t="s">
        <v>557</v>
      </c>
      <c r="J200" s="23">
        <f t="shared" si="3"/>
        <v>1</v>
      </c>
    </row>
    <row r="201" spans="7:10">
      <c r="G201" s="5">
        <v>200</v>
      </c>
      <c r="H201" s="4">
        <v>43147</v>
      </c>
      <c r="I201" s="5" t="s">
        <v>462</v>
      </c>
      <c r="J201" s="23">
        <f t="shared" si="3"/>
        <v>1</v>
      </c>
    </row>
    <row r="202" spans="7:10">
      <c r="G202" s="5">
        <v>201</v>
      </c>
      <c r="H202" s="4">
        <v>43163</v>
      </c>
      <c r="I202" s="5" t="s">
        <v>469</v>
      </c>
      <c r="J202" s="23">
        <f t="shared" si="3"/>
        <v>16</v>
      </c>
    </row>
    <row r="203" spans="7:10">
      <c r="G203" s="5">
        <v>202</v>
      </c>
      <c r="H203" s="4">
        <v>43211</v>
      </c>
      <c r="I203" s="5" t="s">
        <v>470</v>
      </c>
      <c r="J203" s="23">
        <f t="shared" si="3"/>
        <v>48</v>
      </c>
    </row>
    <row r="204" spans="7:10">
      <c r="G204" s="5">
        <v>203</v>
      </c>
      <c r="H204" s="4">
        <v>43245</v>
      </c>
      <c r="I204" s="5" t="s">
        <v>19</v>
      </c>
      <c r="J204" s="23">
        <f t="shared" si="3"/>
        <v>34</v>
      </c>
    </row>
    <row r="205" spans="7:10">
      <c r="G205" s="5">
        <v>204</v>
      </c>
      <c r="H205" s="4">
        <v>43266</v>
      </c>
      <c r="I205" s="5" t="s">
        <v>19</v>
      </c>
      <c r="J205" s="23">
        <f t="shared" si="3"/>
        <v>21</v>
      </c>
    </row>
    <row r="206" spans="7:10">
      <c r="G206" s="5">
        <v>205</v>
      </c>
      <c r="H206" s="4">
        <v>43268</v>
      </c>
      <c r="I206" s="5" t="s">
        <v>36</v>
      </c>
      <c r="J206" s="23">
        <f t="shared" si="3"/>
        <v>2</v>
      </c>
    </row>
    <row r="207" spans="7:10">
      <c r="G207" s="5">
        <v>206</v>
      </c>
      <c r="H207" s="4">
        <v>43273</v>
      </c>
      <c r="I207" s="5" t="s">
        <v>474</v>
      </c>
      <c r="J207" s="23">
        <f t="shared" si="3"/>
        <v>5</v>
      </c>
    </row>
    <row r="208" spans="7:10">
      <c r="G208" s="5">
        <v>207</v>
      </c>
      <c r="H208" s="4">
        <v>43280</v>
      </c>
      <c r="I208" s="5" t="s">
        <v>475</v>
      </c>
      <c r="J208" s="23">
        <f t="shared" si="3"/>
        <v>7</v>
      </c>
    </row>
    <row r="209" spans="7:10">
      <c r="G209" s="5">
        <v>208</v>
      </c>
      <c r="H209" s="4">
        <v>43280</v>
      </c>
      <c r="I209" s="5" t="s">
        <v>476</v>
      </c>
      <c r="J209" s="23">
        <f t="shared" si="3"/>
        <v>0</v>
      </c>
    </row>
    <row r="210" spans="7:10">
      <c r="G210" s="5">
        <v>209</v>
      </c>
      <c r="H210" s="4">
        <v>43322</v>
      </c>
      <c r="I210" s="5" t="s">
        <v>19</v>
      </c>
      <c r="J210" s="23">
        <f t="shared" si="3"/>
        <v>42</v>
      </c>
    </row>
    <row r="211" spans="7:10">
      <c r="G211" s="5">
        <v>210</v>
      </c>
      <c r="H211" s="4">
        <v>43328</v>
      </c>
      <c r="I211" s="5" t="s">
        <v>479</v>
      </c>
      <c r="J211" s="23">
        <f t="shared" si="3"/>
        <v>6</v>
      </c>
    </row>
    <row r="212" spans="7:10">
      <c r="G212" s="5">
        <v>211</v>
      </c>
      <c r="H212" s="4">
        <v>43357</v>
      </c>
      <c r="I212" s="5" t="s">
        <v>269</v>
      </c>
      <c r="J212" s="23">
        <f t="shared" si="3"/>
        <v>29</v>
      </c>
    </row>
    <row r="213" spans="7:10">
      <c r="G213" s="5">
        <v>212</v>
      </c>
      <c r="H213" s="4">
        <v>43450</v>
      </c>
      <c r="I213" s="5" t="s">
        <v>247</v>
      </c>
      <c r="J213" s="23">
        <f t="shared" si="3"/>
        <v>93</v>
      </c>
    </row>
    <row r="214" spans="7:10">
      <c r="G214" s="5">
        <v>213</v>
      </c>
      <c r="H214" s="4">
        <v>43493</v>
      </c>
      <c r="I214" s="5" t="s">
        <v>23</v>
      </c>
      <c r="J214" s="23">
        <f t="shared" si="3"/>
        <v>43</v>
      </c>
    </row>
    <row r="215" spans="7:10">
      <c r="G215" s="5">
        <v>214</v>
      </c>
      <c r="H215" s="4">
        <v>43519</v>
      </c>
      <c r="I215" s="5" t="s">
        <v>462</v>
      </c>
      <c r="J215" s="23">
        <f t="shared" si="3"/>
        <v>26</v>
      </c>
    </row>
    <row r="216" spans="7:10">
      <c r="G216" s="5">
        <v>215</v>
      </c>
      <c r="H216" s="4">
        <v>43520</v>
      </c>
      <c r="I216" s="5" t="s">
        <v>558</v>
      </c>
      <c r="J216" s="23">
        <f t="shared" si="3"/>
        <v>1</v>
      </c>
    </row>
    <row r="217" spans="7:10">
      <c r="G217" s="5">
        <v>216</v>
      </c>
      <c r="H217" s="4">
        <v>43521</v>
      </c>
      <c r="I217" s="5" t="s">
        <v>559</v>
      </c>
      <c r="J217" s="23">
        <f t="shared" si="3"/>
        <v>1</v>
      </c>
    </row>
    <row r="218" spans="7:10">
      <c r="G218" s="5">
        <v>217</v>
      </c>
      <c r="H218" s="4">
        <v>43522</v>
      </c>
      <c r="I218" s="5" t="s">
        <v>560</v>
      </c>
      <c r="J218" s="23">
        <f t="shared" si="3"/>
        <v>1</v>
      </c>
    </row>
    <row r="219" spans="7:10">
      <c r="G219" s="5">
        <v>218</v>
      </c>
      <c r="H219" s="4">
        <v>43523</v>
      </c>
      <c r="I219" s="5" t="s">
        <v>560</v>
      </c>
      <c r="J219" s="23">
        <f t="shared" si="3"/>
        <v>1</v>
      </c>
    </row>
    <row r="220" spans="7:10">
      <c r="G220" s="5">
        <v>219</v>
      </c>
      <c r="H220" s="4">
        <v>43524</v>
      </c>
      <c r="I220" s="5" t="s">
        <v>558</v>
      </c>
      <c r="J220" s="23">
        <f t="shared" si="3"/>
        <v>1</v>
      </c>
    </row>
    <row r="221" spans="7:10">
      <c r="G221" s="5">
        <v>220</v>
      </c>
      <c r="H221" s="4">
        <v>43547</v>
      </c>
      <c r="I221" s="5" t="s">
        <v>38</v>
      </c>
      <c r="J221" s="23">
        <f t="shared" si="3"/>
        <v>23</v>
      </c>
    </row>
    <row r="222" spans="7:10">
      <c r="G222" s="5">
        <v>221</v>
      </c>
      <c r="H222" s="4">
        <v>43561</v>
      </c>
      <c r="I222" s="5" t="s">
        <v>519</v>
      </c>
      <c r="J222" s="23">
        <f t="shared" si="3"/>
        <v>14</v>
      </c>
    </row>
    <row r="223" spans="7:10">
      <c r="G223" s="5">
        <v>222</v>
      </c>
      <c r="H223" s="4">
        <v>43583</v>
      </c>
      <c r="I223" s="5" t="s">
        <v>294</v>
      </c>
      <c r="J223" s="23">
        <f t="shared" si="3"/>
        <v>22</v>
      </c>
    </row>
    <row r="224" spans="7:10">
      <c r="G224" s="5">
        <v>223</v>
      </c>
      <c r="H224" s="4">
        <v>43595</v>
      </c>
      <c r="I224" s="5" t="s">
        <v>19</v>
      </c>
      <c r="J224" s="23">
        <f t="shared" si="3"/>
        <v>12</v>
      </c>
    </row>
    <row r="225" spans="7:10">
      <c r="G225" s="5">
        <v>224</v>
      </c>
      <c r="H225" s="4">
        <v>43601</v>
      </c>
      <c r="I225" s="5" t="s">
        <v>474</v>
      </c>
      <c r="J225" s="23">
        <f t="shared" si="3"/>
        <v>6</v>
      </c>
    </row>
    <row r="226" spans="7:10">
      <c r="G226" s="5">
        <v>225</v>
      </c>
      <c r="H226" s="4">
        <v>43636</v>
      </c>
      <c r="I226" s="5" t="s">
        <v>522</v>
      </c>
      <c r="J226" s="23">
        <f t="shared" si="3"/>
        <v>35</v>
      </c>
    </row>
    <row r="227" spans="7:10">
      <c r="G227" s="5">
        <v>226</v>
      </c>
      <c r="H227" s="4">
        <v>43664</v>
      </c>
      <c r="I227" s="5" t="s">
        <v>68</v>
      </c>
      <c r="J227" s="23">
        <f t="shared" si="3"/>
        <v>28</v>
      </c>
    </row>
    <row r="228" spans="7:10">
      <c r="G228" s="5">
        <v>227</v>
      </c>
      <c r="H228" s="4">
        <v>43697</v>
      </c>
      <c r="I228" s="5" t="s">
        <v>525</v>
      </c>
      <c r="J228" s="23">
        <f t="shared" si="3"/>
        <v>33</v>
      </c>
    </row>
    <row r="229" spans="7:10">
      <c r="G229" s="5">
        <v>228</v>
      </c>
      <c r="H229" s="4">
        <v>43712</v>
      </c>
      <c r="I229" s="5" t="s">
        <v>120</v>
      </c>
      <c r="J229" s="23">
        <f t="shared" si="3"/>
        <v>15</v>
      </c>
    </row>
    <row r="230" spans="7:10">
      <c r="G230" s="5">
        <v>229</v>
      </c>
      <c r="H230" s="4">
        <v>43733</v>
      </c>
      <c r="I230" s="5" t="s">
        <v>11</v>
      </c>
      <c r="J230" s="23">
        <f t="shared" si="3"/>
        <v>21</v>
      </c>
    </row>
    <row r="231" spans="7:10">
      <c r="G231" s="5">
        <v>230</v>
      </c>
      <c r="H231" s="4">
        <v>43771</v>
      </c>
      <c r="I231" s="5" t="s">
        <v>529</v>
      </c>
      <c r="J231" s="23">
        <f t="shared" si="3"/>
        <v>38</v>
      </c>
    </row>
    <row r="232" spans="7:10">
      <c r="G232" s="5">
        <v>231</v>
      </c>
      <c r="H232" s="4">
        <v>43796</v>
      </c>
      <c r="I232" s="5" t="s">
        <v>209</v>
      </c>
      <c r="J232" s="23">
        <f t="shared" si="3"/>
        <v>25</v>
      </c>
    </row>
    <row r="233" spans="7:10">
      <c r="G233" s="5">
        <v>232</v>
      </c>
      <c r="H233" s="4">
        <v>43814</v>
      </c>
      <c r="I233" s="5" t="s">
        <v>247</v>
      </c>
      <c r="J233" s="23">
        <f t="shared" si="3"/>
        <v>18</v>
      </c>
    </row>
    <row r="234" spans="7:10">
      <c r="G234" s="5">
        <v>233</v>
      </c>
      <c r="H234" s="4">
        <v>43848</v>
      </c>
      <c r="I234" s="5" t="s">
        <v>75</v>
      </c>
      <c r="J234" s="23">
        <f t="shared" si="3"/>
        <v>34</v>
      </c>
    </row>
    <row r="235" spans="7:10">
      <c r="G235" s="5">
        <v>234</v>
      </c>
      <c r="H235" s="4">
        <v>43869</v>
      </c>
      <c r="I235" s="5" t="s">
        <v>554</v>
      </c>
      <c r="J235" s="23">
        <f t="shared" si="3"/>
        <v>21</v>
      </c>
    </row>
    <row r="236" spans="7:10">
      <c r="G236" s="5">
        <v>235</v>
      </c>
      <c r="H236" s="4">
        <v>43870</v>
      </c>
      <c r="I236" s="5" t="s">
        <v>561</v>
      </c>
      <c r="J236" s="23">
        <f t="shared" si="3"/>
        <v>1</v>
      </c>
    </row>
    <row r="237" spans="7:10">
      <c r="G237" s="5">
        <v>236</v>
      </c>
      <c r="H237" s="4">
        <v>43871</v>
      </c>
      <c r="I237" s="5" t="s">
        <v>562</v>
      </c>
      <c r="J237" s="23">
        <f t="shared" si="3"/>
        <v>1</v>
      </c>
    </row>
    <row r="238" spans="7:10">
      <c r="G238" s="5">
        <v>237</v>
      </c>
      <c r="H238" s="4">
        <v>43872</v>
      </c>
      <c r="I238" s="5" t="s">
        <v>562</v>
      </c>
      <c r="J238" s="23">
        <f t="shared" si="3"/>
        <v>1</v>
      </c>
    </row>
    <row r="239" spans="7:10">
      <c r="G239" s="5">
        <v>238</v>
      </c>
      <c r="H239" s="4">
        <v>43873</v>
      </c>
      <c r="I239" s="5" t="s">
        <v>561</v>
      </c>
      <c r="J239" s="23">
        <f t="shared" si="3"/>
        <v>1</v>
      </c>
    </row>
    <row r="240" spans="7:10">
      <c r="G240" s="5">
        <v>239</v>
      </c>
      <c r="H240" s="4">
        <v>43885</v>
      </c>
      <c r="I240" s="5" t="s">
        <v>538</v>
      </c>
      <c r="J240" s="23">
        <f t="shared" si="3"/>
        <v>12</v>
      </c>
    </row>
    <row r="241" spans="7:10">
      <c r="G241" s="5">
        <v>240</v>
      </c>
      <c r="H241" s="4">
        <v>43887</v>
      </c>
      <c r="I241" s="5" t="s">
        <v>539</v>
      </c>
      <c r="J241" s="23">
        <f t="shared" si="3"/>
        <v>2</v>
      </c>
    </row>
    <row r="242" spans="7:10">
      <c r="G242" s="5">
        <v>241</v>
      </c>
      <c r="H242" s="4">
        <v>43891</v>
      </c>
      <c r="I242" s="5" t="s">
        <v>469</v>
      </c>
      <c r="J242" s="23">
        <f t="shared" si="3"/>
        <v>4</v>
      </c>
    </row>
    <row r="243" spans="7:10">
      <c r="G243" s="5">
        <v>242</v>
      </c>
      <c r="H243" s="4">
        <v>44284</v>
      </c>
      <c r="I243" s="5" t="s">
        <v>538</v>
      </c>
      <c r="J243" s="23">
        <f t="shared" si="3"/>
        <v>393</v>
      </c>
    </row>
    <row r="244" spans="7:10">
      <c r="G244" s="5">
        <v>243</v>
      </c>
      <c r="H244" s="4">
        <v>44353</v>
      </c>
      <c r="I244" s="5" t="s">
        <v>172</v>
      </c>
      <c r="J244" s="23">
        <f t="shared" si="3"/>
        <v>69</v>
      </c>
    </row>
    <row r="245" spans="7:10">
      <c r="G245" s="5">
        <v>244</v>
      </c>
      <c r="H245" s="4">
        <v>44398</v>
      </c>
      <c r="I245" s="5" t="s">
        <v>542</v>
      </c>
      <c r="J245" s="23">
        <f t="shared" si="3"/>
        <v>45</v>
      </c>
    </row>
    <row r="246" spans="7:10">
      <c r="G246" s="5">
        <v>245</v>
      </c>
      <c r="H246" s="4">
        <v>44401</v>
      </c>
      <c r="I246" s="5" t="s">
        <v>544</v>
      </c>
      <c r="J246" s="23">
        <f t="shared" si="3"/>
        <v>3</v>
      </c>
    </row>
    <row r="247" spans="7:10">
      <c r="G247" s="5">
        <v>246</v>
      </c>
      <c r="H247" s="4">
        <v>44450</v>
      </c>
      <c r="I247" s="5" t="s">
        <v>18</v>
      </c>
      <c r="J247" s="23">
        <f t="shared" si="3"/>
        <v>49</v>
      </c>
    </row>
    <row r="248" spans="7:10">
      <c r="G248" s="5">
        <v>247</v>
      </c>
      <c r="H248" s="4">
        <v>44464</v>
      </c>
      <c r="I248" s="5" t="s">
        <v>547</v>
      </c>
      <c r="J248" s="23">
        <f t="shared" si="3"/>
        <v>14</v>
      </c>
    </row>
    <row r="249" spans="7:10">
      <c r="G249" s="5">
        <v>248</v>
      </c>
      <c r="H249" s="4">
        <v>44488</v>
      </c>
      <c r="I249" s="5" t="s">
        <v>130</v>
      </c>
      <c r="J249" s="23">
        <f t="shared" si="3"/>
        <v>24</v>
      </c>
    </row>
    <row r="250" spans="7:10">
      <c r="G250" s="5">
        <v>249</v>
      </c>
      <c r="H250" s="4">
        <v>44499</v>
      </c>
      <c r="I250" s="5" t="s">
        <v>87</v>
      </c>
      <c r="J250" s="23">
        <f t="shared" si="3"/>
        <v>11</v>
      </c>
    </row>
    <row r="251" spans="7:10">
      <c r="G251" s="5">
        <v>250</v>
      </c>
      <c r="H251" s="4">
        <v>44504</v>
      </c>
      <c r="I251" s="5" t="s">
        <v>23</v>
      </c>
      <c r="J251" s="23">
        <f t="shared" si="3"/>
        <v>5</v>
      </c>
    </row>
    <row r="252" spans="7:10">
      <c r="G252" s="5">
        <v>251</v>
      </c>
      <c r="H252" s="4">
        <v>44507</v>
      </c>
      <c r="I252" s="5" t="s">
        <v>529</v>
      </c>
      <c r="J252" s="23">
        <f t="shared" si="3"/>
        <v>3</v>
      </c>
    </row>
    <row r="253" spans="7:10">
      <c r="G253" s="5">
        <v>252</v>
      </c>
      <c r="H253" s="4">
        <v>44520</v>
      </c>
      <c r="I253" s="5" t="s">
        <v>573</v>
      </c>
      <c r="J253" s="23">
        <f t="shared" si="3"/>
        <v>13</v>
      </c>
    </row>
    <row r="254" spans="7:10">
      <c r="G254" s="5">
        <v>253</v>
      </c>
      <c r="H254" s="4">
        <v>44531</v>
      </c>
      <c r="I254" s="5" t="s">
        <v>594</v>
      </c>
      <c r="J254" s="23">
        <f t="shared" si="3"/>
        <v>11</v>
      </c>
    </row>
    <row r="255" spans="7:10">
      <c r="G255" s="5">
        <v>254</v>
      </c>
      <c r="H255" s="4">
        <v>44549</v>
      </c>
      <c r="I255" s="5" t="s">
        <v>247</v>
      </c>
      <c r="J255" s="23">
        <f t="shared" si="3"/>
        <v>18</v>
      </c>
    </row>
    <row r="256" spans="7:10">
      <c r="G256" s="5">
        <v>255</v>
      </c>
      <c r="H256" s="4">
        <v>44600</v>
      </c>
      <c r="I256" s="5" t="s">
        <v>598</v>
      </c>
      <c r="J256" s="23">
        <f t="shared" si="3"/>
        <v>51</v>
      </c>
    </row>
    <row r="257" spans="7:10">
      <c r="G257" s="5">
        <v>256</v>
      </c>
      <c r="H257" s="4">
        <v>44601</v>
      </c>
      <c r="I257" s="5" t="s">
        <v>556</v>
      </c>
      <c r="J257" s="23">
        <f t="shared" si="3"/>
        <v>1</v>
      </c>
    </row>
    <row r="258" spans="7:10">
      <c r="G258" s="5">
        <v>257</v>
      </c>
      <c r="H258" s="4">
        <v>44602</v>
      </c>
      <c r="I258" s="5" t="s">
        <v>614</v>
      </c>
      <c r="J258" s="23">
        <f t="shared" si="3"/>
        <v>1</v>
      </c>
    </row>
    <row r="259" spans="7:10">
      <c r="G259" s="5">
        <v>258</v>
      </c>
      <c r="H259" s="4">
        <v>44603</v>
      </c>
      <c r="I259" s="5" t="s">
        <v>615</v>
      </c>
      <c r="J259" s="23">
        <f t="shared" si="3"/>
        <v>1</v>
      </c>
    </row>
    <row r="260" spans="7:10">
      <c r="G260" s="5">
        <v>259</v>
      </c>
      <c r="H260" s="4">
        <v>44604</v>
      </c>
      <c r="I260" s="5" t="s">
        <v>556</v>
      </c>
      <c r="J260" s="23">
        <f t="shared" si="3"/>
        <v>1</v>
      </c>
    </row>
    <row r="261" spans="7:10">
      <c r="G261" s="5">
        <v>260</v>
      </c>
      <c r="H261" s="4">
        <v>44605</v>
      </c>
      <c r="I261" s="5" t="s">
        <v>614</v>
      </c>
      <c r="J261" s="23">
        <f t="shared" ref="J261:J287" si="4">H261-H260</f>
        <v>1</v>
      </c>
    </row>
    <row r="262" spans="7:10">
      <c r="G262" s="5">
        <v>261</v>
      </c>
      <c r="H262" s="4">
        <v>44617</v>
      </c>
      <c r="I262" s="5" t="s">
        <v>23</v>
      </c>
      <c r="J262" s="23">
        <f t="shared" si="4"/>
        <v>12</v>
      </c>
    </row>
    <row r="263" spans="7:10">
      <c r="G263" s="5">
        <v>262</v>
      </c>
      <c r="H263" s="4">
        <v>44630</v>
      </c>
      <c r="I263" s="5" t="s">
        <v>11</v>
      </c>
      <c r="J263" s="23">
        <f t="shared" si="4"/>
        <v>13</v>
      </c>
    </row>
    <row r="264" spans="7:10">
      <c r="G264" s="5">
        <v>263</v>
      </c>
      <c r="H264" s="4">
        <v>44645</v>
      </c>
      <c r="I264" s="5" t="s">
        <v>264</v>
      </c>
      <c r="J264" s="23">
        <f t="shared" si="4"/>
        <v>15</v>
      </c>
    </row>
    <row r="265" spans="7:10">
      <c r="G265" s="5">
        <v>264</v>
      </c>
      <c r="H265" s="4">
        <v>44672</v>
      </c>
      <c r="I265" s="5" t="s">
        <v>325</v>
      </c>
      <c r="J265" s="23">
        <f t="shared" si="4"/>
        <v>27</v>
      </c>
    </row>
    <row r="266" spans="7:10">
      <c r="G266" s="5">
        <v>265</v>
      </c>
      <c r="H266" s="4">
        <v>44682</v>
      </c>
      <c r="I266" s="5" t="s">
        <v>670</v>
      </c>
      <c r="J266" s="23">
        <f t="shared" si="4"/>
        <v>10</v>
      </c>
    </row>
    <row r="267" spans="7:10">
      <c r="G267" s="5">
        <v>266</v>
      </c>
      <c r="H267" s="4">
        <v>44683</v>
      </c>
      <c r="I267" s="5" t="s">
        <v>708</v>
      </c>
      <c r="J267" s="23">
        <f t="shared" si="4"/>
        <v>1</v>
      </c>
    </row>
    <row r="268" spans="7:10">
      <c r="G268" s="5">
        <v>267</v>
      </c>
      <c r="H268" s="4">
        <v>44684</v>
      </c>
      <c r="I268" s="5" t="s">
        <v>709</v>
      </c>
      <c r="J268" s="23">
        <f t="shared" si="4"/>
        <v>1</v>
      </c>
    </row>
    <row r="269" spans="7:10">
      <c r="G269" s="5">
        <v>268</v>
      </c>
      <c r="H269" s="4">
        <v>44685</v>
      </c>
      <c r="I269" s="5" t="s">
        <v>710</v>
      </c>
      <c r="J269" s="23">
        <f t="shared" si="4"/>
        <v>1</v>
      </c>
    </row>
    <row r="270" spans="7:10">
      <c r="G270" s="5">
        <v>269</v>
      </c>
      <c r="H270" s="4">
        <v>44686</v>
      </c>
      <c r="I270" s="5" t="s">
        <v>711</v>
      </c>
      <c r="J270" s="23">
        <f t="shared" si="4"/>
        <v>1</v>
      </c>
    </row>
    <row r="271" spans="7:10">
      <c r="G271" s="5">
        <v>270</v>
      </c>
      <c r="H271" s="4">
        <v>44687</v>
      </c>
      <c r="I271" s="5" t="s">
        <v>711</v>
      </c>
      <c r="J271" s="23">
        <f t="shared" si="4"/>
        <v>1</v>
      </c>
    </row>
    <row r="272" spans="7:10">
      <c r="G272" s="5">
        <v>271</v>
      </c>
      <c r="H272" s="4">
        <v>44695</v>
      </c>
      <c r="I272" s="5" t="s">
        <v>218</v>
      </c>
      <c r="J272" s="23">
        <f t="shared" si="4"/>
        <v>8</v>
      </c>
    </row>
    <row r="273" spans="7:10">
      <c r="G273" s="5">
        <v>272</v>
      </c>
      <c r="H273" s="4">
        <v>44736</v>
      </c>
      <c r="I273" s="5" t="s">
        <v>712</v>
      </c>
      <c r="J273" s="23">
        <f t="shared" si="4"/>
        <v>41</v>
      </c>
    </row>
    <row r="274" spans="7:10">
      <c r="G274" s="5">
        <v>273</v>
      </c>
      <c r="H274" s="4">
        <v>44750</v>
      </c>
      <c r="I274" s="5" t="s">
        <v>480</v>
      </c>
      <c r="J274" s="23">
        <f t="shared" si="4"/>
        <v>14</v>
      </c>
    </row>
    <row r="275" spans="7:10">
      <c r="G275" s="5">
        <v>274</v>
      </c>
      <c r="H275" s="4">
        <v>44765</v>
      </c>
      <c r="I275" s="5" t="s">
        <v>716</v>
      </c>
      <c r="J275" s="23">
        <f t="shared" si="4"/>
        <v>15</v>
      </c>
    </row>
    <row r="276" spans="7:10">
      <c r="G276" s="5">
        <v>275</v>
      </c>
      <c r="H276" s="4">
        <v>44766</v>
      </c>
      <c r="I276" s="5" t="s">
        <v>640</v>
      </c>
      <c r="J276" s="23">
        <f t="shared" si="4"/>
        <v>1</v>
      </c>
    </row>
    <row r="277" spans="7:10">
      <c r="G277" s="30">
        <v>276</v>
      </c>
      <c r="H277" s="4">
        <v>44785</v>
      </c>
      <c r="I277" s="5" t="s">
        <v>27</v>
      </c>
      <c r="J277" s="23">
        <f t="shared" si="4"/>
        <v>19</v>
      </c>
    </row>
    <row r="278" spans="7:10">
      <c r="G278" s="30">
        <v>277</v>
      </c>
      <c r="H278" s="4">
        <v>44792</v>
      </c>
      <c r="I278" s="5" t="s">
        <v>662</v>
      </c>
      <c r="J278" s="23">
        <f t="shared" si="4"/>
        <v>7</v>
      </c>
    </row>
    <row r="279" spans="7:10">
      <c r="G279" s="30">
        <v>278</v>
      </c>
      <c r="H279" s="4">
        <v>44793</v>
      </c>
      <c r="I279" s="5" t="s">
        <v>75</v>
      </c>
      <c r="J279" s="23">
        <f t="shared" si="4"/>
        <v>1</v>
      </c>
    </row>
    <row r="280" spans="7:10">
      <c r="G280" s="30">
        <v>279</v>
      </c>
      <c r="H280" s="4">
        <v>44794</v>
      </c>
      <c r="I280" s="5" t="s">
        <v>573</v>
      </c>
      <c r="J280" s="23">
        <f t="shared" si="4"/>
        <v>1</v>
      </c>
    </row>
    <row r="281" spans="7:10">
      <c r="G281" s="5">
        <v>280</v>
      </c>
      <c r="H281" s="4">
        <v>44799</v>
      </c>
      <c r="I281" s="5" t="s">
        <v>462</v>
      </c>
      <c r="J281" s="23">
        <f t="shared" si="4"/>
        <v>5</v>
      </c>
    </row>
    <row r="282" spans="7:10">
      <c r="G282" s="5">
        <v>281</v>
      </c>
      <c r="H282" s="4">
        <v>44822</v>
      </c>
      <c r="I282" s="5" t="s">
        <v>43</v>
      </c>
      <c r="J282" s="23">
        <f t="shared" ref="J282:J288" si="5">H282-H281</f>
        <v>23</v>
      </c>
    </row>
    <row r="283" spans="7:10">
      <c r="G283" s="5">
        <v>282</v>
      </c>
      <c r="H283" s="4">
        <v>44839</v>
      </c>
      <c r="I283" s="5" t="s">
        <v>68</v>
      </c>
      <c r="J283" s="23">
        <f t="shared" si="4"/>
        <v>17</v>
      </c>
    </row>
    <row r="284" spans="7:10">
      <c r="G284" s="5">
        <v>283</v>
      </c>
      <c r="H284" s="4">
        <v>44855</v>
      </c>
      <c r="I284" s="5" t="s">
        <v>462</v>
      </c>
      <c r="J284" s="23">
        <f t="shared" si="5"/>
        <v>16</v>
      </c>
    </row>
    <row r="285" spans="7:10">
      <c r="G285" s="5">
        <v>284</v>
      </c>
      <c r="H285" s="4">
        <v>44861</v>
      </c>
      <c r="I285" s="5" t="s">
        <v>68</v>
      </c>
      <c r="J285" s="23">
        <f t="shared" si="4"/>
        <v>6</v>
      </c>
    </row>
    <row r="286" spans="7:10">
      <c r="G286" s="5">
        <v>285</v>
      </c>
      <c r="H286" s="4">
        <v>44877</v>
      </c>
      <c r="I286" s="5" t="s">
        <v>738</v>
      </c>
      <c r="J286" s="23">
        <f t="shared" si="5"/>
        <v>16</v>
      </c>
    </row>
    <row r="287" spans="7:10">
      <c r="G287" s="5">
        <v>286</v>
      </c>
      <c r="H287" s="4">
        <v>44884</v>
      </c>
      <c r="I287" s="5" t="s">
        <v>740</v>
      </c>
      <c r="J287" s="23">
        <f t="shared" si="4"/>
        <v>7</v>
      </c>
    </row>
    <row r="288" spans="7:10">
      <c r="G288" s="5">
        <v>287</v>
      </c>
      <c r="H288" s="4">
        <v>44891</v>
      </c>
      <c r="I288" s="5" t="s">
        <v>609</v>
      </c>
      <c r="J288" s="23">
        <f t="shared" si="5"/>
        <v>7</v>
      </c>
    </row>
    <row r="289" spans="7:10">
      <c r="G289" s="5">
        <v>288</v>
      </c>
      <c r="H289" s="4">
        <v>44897</v>
      </c>
      <c r="I289" s="5" t="s">
        <v>609</v>
      </c>
      <c r="J289" s="23">
        <f t="shared" ref="J289:J359" si="6">H289-H288</f>
        <v>6</v>
      </c>
    </row>
    <row r="290" spans="7:10">
      <c r="G290" s="5">
        <v>289</v>
      </c>
      <c r="H290" s="4">
        <v>44898</v>
      </c>
      <c r="I290" s="5" t="s">
        <v>609</v>
      </c>
      <c r="J290" s="23">
        <f t="shared" si="6"/>
        <v>1</v>
      </c>
    </row>
    <row r="291" spans="7:10">
      <c r="G291" s="5">
        <v>290</v>
      </c>
      <c r="H291" s="4">
        <v>44905</v>
      </c>
      <c r="I291" s="5" t="s">
        <v>264</v>
      </c>
      <c r="J291" s="23">
        <f t="shared" si="6"/>
        <v>7</v>
      </c>
    </row>
    <row r="292" spans="7:10">
      <c r="G292" s="5">
        <v>291</v>
      </c>
      <c r="H292" s="4">
        <v>44908</v>
      </c>
      <c r="I292" s="5" t="s">
        <v>594</v>
      </c>
      <c r="J292" s="23">
        <f t="shared" si="6"/>
        <v>3</v>
      </c>
    </row>
    <row r="293" spans="7:10">
      <c r="G293" s="5">
        <v>292</v>
      </c>
      <c r="H293" s="4">
        <v>44954</v>
      </c>
      <c r="I293" s="5" t="s">
        <v>781</v>
      </c>
      <c r="J293" s="23">
        <f t="shared" si="6"/>
        <v>46</v>
      </c>
    </row>
    <row r="294" spans="7:10">
      <c r="G294" s="5">
        <v>293</v>
      </c>
      <c r="H294" s="4">
        <v>44955</v>
      </c>
      <c r="I294" s="5" t="s">
        <v>783</v>
      </c>
      <c r="J294" s="23">
        <f t="shared" si="6"/>
        <v>1</v>
      </c>
    </row>
    <row r="295" spans="7:10">
      <c r="G295" s="5">
        <v>294</v>
      </c>
      <c r="H295" s="4">
        <v>44956</v>
      </c>
      <c r="I295" s="5" t="s">
        <v>782</v>
      </c>
      <c r="J295" s="23">
        <f t="shared" si="6"/>
        <v>1</v>
      </c>
    </row>
    <row r="296" spans="7:10">
      <c r="G296" s="5">
        <v>295</v>
      </c>
      <c r="H296" s="4">
        <v>44957</v>
      </c>
      <c r="I296" s="5" t="s">
        <v>781</v>
      </c>
      <c r="J296" s="23">
        <f t="shared" si="6"/>
        <v>1</v>
      </c>
    </row>
    <row r="297" spans="7:10">
      <c r="G297" s="5">
        <v>296</v>
      </c>
      <c r="H297" s="4">
        <v>44958</v>
      </c>
      <c r="I297" s="5" t="s">
        <v>782</v>
      </c>
      <c r="J297" s="23">
        <f t="shared" si="6"/>
        <v>1</v>
      </c>
    </row>
    <row r="298" spans="7:10">
      <c r="G298" s="5">
        <v>297</v>
      </c>
      <c r="H298" s="4">
        <v>44962</v>
      </c>
      <c r="I298" s="5" t="s">
        <v>753</v>
      </c>
      <c r="J298" s="23">
        <f t="shared" si="6"/>
        <v>4</v>
      </c>
    </row>
    <row r="299" spans="7:10">
      <c r="G299" s="5">
        <v>298</v>
      </c>
      <c r="H299" s="4">
        <v>44964</v>
      </c>
      <c r="I299" s="5" t="s">
        <v>542</v>
      </c>
      <c r="J299" s="23">
        <f t="shared" si="6"/>
        <v>2</v>
      </c>
    </row>
    <row r="300" spans="7:10">
      <c r="G300" s="5">
        <v>299</v>
      </c>
      <c r="H300" s="4">
        <v>44977</v>
      </c>
      <c r="I300" s="5" t="s">
        <v>784</v>
      </c>
      <c r="J300" s="23">
        <f t="shared" si="6"/>
        <v>13</v>
      </c>
    </row>
    <row r="301" spans="7:10">
      <c r="G301" s="5">
        <v>300</v>
      </c>
      <c r="H301" s="4">
        <v>44988</v>
      </c>
      <c r="I301" s="5" t="s">
        <v>245</v>
      </c>
      <c r="J301" s="23">
        <f t="shared" si="6"/>
        <v>11</v>
      </c>
    </row>
    <row r="302" spans="7:10">
      <c r="G302" s="5">
        <v>301</v>
      </c>
      <c r="H302" s="4">
        <v>44989</v>
      </c>
      <c r="I302" s="5" t="s">
        <v>787</v>
      </c>
      <c r="J302" s="23">
        <f t="shared" si="6"/>
        <v>1</v>
      </c>
    </row>
    <row r="303" spans="7:10">
      <c r="G303" s="5">
        <v>302</v>
      </c>
      <c r="H303" s="4">
        <v>44996</v>
      </c>
      <c r="I303" s="5" t="s">
        <v>479</v>
      </c>
      <c r="J303" s="23">
        <f t="shared" si="6"/>
        <v>7</v>
      </c>
    </row>
    <row r="304" spans="7:10">
      <c r="G304" s="5">
        <v>303</v>
      </c>
      <c r="H304" s="4">
        <v>45009</v>
      </c>
      <c r="I304" s="5" t="s">
        <v>793</v>
      </c>
      <c r="J304" s="23">
        <f t="shared" si="6"/>
        <v>13</v>
      </c>
    </row>
    <row r="305" spans="7:10">
      <c r="G305" s="5">
        <v>304</v>
      </c>
      <c r="H305" s="4">
        <v>45029</v>
      </c>
      <c r="I305" s="5" t="s">
        <v>1222</v>
      </c>
      <c r="J305" s="23">
        <f t="shared" si="6"/>
        <v>20</v>
      </c>
    </row>
    <row r="306" spans="7:10">
      <c r="G306" s="5">
        <v>305</v>
      </c>
      <c r="H306" s="4">
        <v>45032</v>
      </c>
      <c r="I306" s="5" t="s">
        <v>75</v>
      </c>
      <c r="J306" s="23">
        <f t="shared" si="6"/>
        <v>3</v>
      </c>
    </row>
    <row r="307" spans="7:10">
      <c r="G307" s="5">
        <v>306</v>
      </c>
      <c r="H307" s="4">
        <v>45037</v>
      </c>
      <c r="I307" s="5" t="s">
        <v>1227</v>
      </c>
      <c r="J307" s="23">
        <f t="shared" si="6"/>
        <v>5</v>
      </c>
    </row>
    <row r="308" spans="7:10">
      <c r="G308" s="5">
        <v>307</v>
      </c>
      <c r="H308" s="4">
        <v>45044</v>
      </c>
      <c r="I308" s="5" t="s">
        <v>536</v>
      </c>
      <c r="J308" s="23">
        <f t="shared" si="6"/>
        <v>7</v>
      </c>
    </row>
    <row r="309" spans="7:10">
      <c r="G309" s="5">
        <v>308</v>
      </c>
      <c r="H309" s="4">
        <v>45045</v>
      </c>
      <c r="I309" s="5" t="s">
        <v>558</v>
      </c>
      <c r="J309" s="23">
        <f t="shared" si="6"/>
        <v>1</v>
      </c>
    </row>
    <row r="310" spans="7:10">
      <c r="G310" s="5">
        <v>309</v>
      </c>
      <c r="H310" s="4">
        <v>45046</v>
      </c>
      <c r="I310" s="5" t="s">
        <v>1272</v>
      </c>
      <c r="J310" s="23">
        <f t="shared" si="6"/>
        <v>1</v>
      </c>
    </row>
    <row r="311" spans="7:10">
      <c r="G311" s="5">
        <v>310</v>
      </c>
      <c r="H311" s="4">
        <v>45047</v>
      </c>
      <c r="I311" s="5" t="s">
        <v>1273</v>
      </c>
      <c r="J311" s="23">
        <f t="shared" si="6"/>
        <v>1</v>
      </c>
    </row>
    <row r="312" spans="7:10">
      <c r="G312" s="5">
        <v>311</v>
      </c>
      <c r="H312" s="4">
        <v>45048</v>
      </c>
      <c r="I312" s="5" t="s">
        <v>562</v>
      </c>
      <c r="J312" s="23">
        <f t="shared" si="6"/>
        <v>1</v>
      </c>
    </row>
    <row r="313" spans="7:10">
      <c r="G313" s="5">
        <v>312</v>
      </c>
      <c r="H313" s="4">
        <v>45049</v>
      </c>
      <c r="I313" s="5" t="s">
        <v>1272</v>
      </c>
      <c r="J313" s="23">
        <f t="shared" si="6"/>
        <v>1</v>
      </c>
    </row>
    <row r="314" spans="7:10">
      <c r="G314" s="5">
        <v>313</v>
      </c>
      <c r="H314" s="4">
        <v>45051</v>
      </c>
      <c r="I314" s="5" t="s">
        <v>218</v>
      </c>
      <c r="J314" s="23">
        <f t="shared" si="6"/>
        <v>2</v>
      </c>
    </row>
    <row r="315" spans="7:10">
      <c r="G315" s="5">
        <v>314</v>
      </c>
      <c r="H315" s="4">
        <v>45052</v>
      </c>
      <c r="I315" s="5" t="s">
        <v>11</v>
      </c>
      <c r="J315" s="23">
        <f t="shared" si="6"/>
        <v>1</v>
      </c>
    </row>
    <row r="316" spans="7:10">
      <c r="G316" s="5">
        <v>315</v>
      </c>
      <c r="H316" s="4">
        <v>45062</v>
      </c>
      <c r="I316" s="5" t="s">
        <v>258</v>
      </c>
      <c r="J316" s="23">
        <f t="shared" si="6"/>
        <v>10</v>
      </c>
    </row>
    <row r="317" spans="7:10">
      <c r="G317" s="5">
        <v>316</v>
      </c>
      <c r="H317" s="4">
        <v>45065</v>
      </c>
      <c r="I317" s="5" t="s">
        <v>318</v>
      </c>
      <c r="J317" s="23">
        <f t="shared" si="6"/>
        <v>3</v>
      </c>
    </row>
    <row r="318" spans="7:10">
      <c r="G318" s="5">
        <v>317</v>
      </c>
      <c r="H318" s="4">
        <v>45066</v>
      </c>
      <c r="I318" s="5" t="s">
        <v>325</v>
      </c>
      <c r="J318" s="23">
        <f t="shared" si="6"/>
        <v>1</v>
      </c>
    </row>
    <row r="319" spans="7:10">
      <c r="G319" s="5">
        <v>318</v>
      </c>
      <c r="H319" s="4">
        <v>45073</v>
      </c>
      <c r="I319" s="5" t="s">
        <v>1283</v>
      </c>
      <c r="J319" s="23">
        <f t="shared" si="6"/>
        <v>7</v>
      </c>
    </row>
    <row r="320" spans="7:10">
      <c r="G320" s="5">
        <v>319</v>
      </c>
      <c r="H320" s="4">
        <v>45081</v>
      </c>
      <c r="I320" s="5" t="s">
        <v>1285</v>
      </c>
      <c r="J320" s="23">
        <f t="shared" si="6"/>
        <v>8</v>
      </c>
    </row>
    <row r="321" spans="7:13">
      <c r="G321" s="5">
        <v>320</v>
      </c>
      <c r="H321" s="4">
        <v>45098</v>
      </c>
      <c r="I321" s="5" t="s">
        <v>1288</v>
      </c>
      <c r="J321" s="23">
        <f t="shared" si="6"/>
        <v>17</v>
      </c>
    </row>
    <row r="322" spans="7:13">
      <c r="G322" s="5">
        <v>321</v>
      </c>
      <c r="H322" s="4">
        <v>45101</v>
      </c>
      <c r="I322" s="5" t="s">
        <v>1287</v>
      </c>
      <c r="J322" s="23">
        <f t="shared" si="6"/>
        <v>3</v>
      </c>
    </row>
    <row r="323" spans="7:13">
      <c r="G323" s="5">
        <v>322</v>
      </c>
      <c r="H323" s="4">
        <v>45105</v>
      </c>
      <c r="I323" s="5" t="s">
        <v>50</v>
      </c>
      <c r="J323" s="23">
        <f t="shared" si="6"/>
        <v>4</v>
      </c>
    </row>
    <row r="324" spans="7:13">
      <c r="G324" s="5">
        <v>323</v>
      </c>
      <c r="H324" s="4">
        <v>45115</v>
      </c>
      <c r="I324" s="5" t="s">
        <v>1300</v>
      </c>
      <c r="J324" s="23">
        <f t="shared" si="6"/>
        <v>10</v>
      </c>
    </row>
    <row r="325" spans="7:13">
      <c r="G325" s="5">
        <v>324</v>
      </c>
      <c r="H325" s="4">
        <v>45116</v>
      </c>
      <c r="I325" s="5" t="s">
        <v>294</v>
      </c>
      <c r="J325" s="23">
        <f t="shared" si="6"/>
        <v>1</v>
      </c>
      <c r="M325" s="75"/>
    </row>
    <row r="326" spans="7:13">
      <c r="G326" s="5">
        <v>325</v>
      </c>
      <c r="H326" s="4">
        <v>45127</v>
      </c>
      <c r="I326" s="5" t="s">
        <v>238</v>
      </c>
      <c r="J326" s="23">
        <f t="shared" si="6"/>
        <v>11</v>
      </c>
    </row>
    <row r="327" spans="7:13">
      <c r="G327" s="5">
        <v>326</v>
      </c>
      <c r="H327" s="4">
        <v>45128</v>
      </c>
      <c r="I327" s="5" t="s">
        <v>61</v>
      </c>
      <c r="J327" s="23">
        <f t="shared" si="6"/>
        <v>1</v>
      </c>
    </row>
    <row r="328" spans="7:13">
      <c r="G328" s="5">
        <v>327</v>
      </c>
      <c r="H328" s="4">
        <v>45129</v>
      </c>
      <c r="I328" s="5" t="s">
        <v>716</v>
      </c>
      <c r="J328" s="23">
        <f t="shared" si="6"/>
        <v>1</v>
      </c>
    </row>
    <row r="329" spans="7:13">
      <c r="G329" s="5">
        <v>328</v>
      </c>
      <c r="H329" s="4">
        <v>45142</v>
      </c>
      <c r="I329" s="5" t="s">
        <v>23</v>
      </c>
      <c r="J329" s="23">
        <f t="shared" si="6"/>
        <v>13</v>
      </c>
    </row>
    <row r="330" spans="7:13">
      <c r="G330" s="5">
        <v>329</v>
      </c>
      <c r="H330" s="4">
        <v>45144</v>
      </c>
      <c r="I330" s="5" t="s">
        <v>23</v>
      </c>
      <c r="J330" s="23">
        <f t="shared" si="6"/>
        <v>2</v>
      </c>
    </row>
    <row r="331" spans="7:13">
      <c r="G331" s="5">
        <v>330</v>
      </c>
      <c r="H331" s="4">
        <v>45162</v>
      </c>
      <c r="I331" s="5" t="s">
        <v>13</v>
      </c>
      <c r="J331" s="23">
        <f t="shared" si="6"/>
        <v>18</v>
      </c>
    </row>
    <row r="332" spans="7:13">
      <c r="G332" s="5">
        <v>331</v>
      </c>
      <c r="H332" s="4">
        <v>45164</v>
      </c>
      <c r="I332" s="5" t="s">
        <v>122</v>
      </c>
      <c r="J332" s="23">
        <f t="shared" si="6"/>
        <v>2</v>
      </c>
    </row>
    <row r="333" spans="7:13">
      <c r="G333" s="5">
        <v>332</v>
      </c>
      <c r="H333" s="4">
        <v>45177</v>
      </c>
      <c r="I333" s="5" t="s">
        <v>1299</v>
      </c>
      <c r="J333" s="23">
        <f t="shared" si="6"/>
        <v>13</v>
      </c>
    </row>
    <row r="334" spans="7:13">
      <c r="G334" s="5">
        <v>333</v>
      </c>
      <c r="H334" s="4">
        <v>45181</v>
      </c>
      <c r="I334" s="5" t="s">
        <v>29</v>
      </c>
      <c r="J334" s="23">
        <f t="shared" si="6"/>
        <v>4</v>
      </c>
    </row>
    <row r="335" spans="7:13">
      <c r="G335" s="5">
        <v>334</v>
      </c>
      <c r="H335" s="4">
        <v>45193</v>
      </c>
      <c r="I335" s="5" t="s">
        <v>80</v>
      </c>
      <c r="J335" s="23">
        <f t="shared" si="6"/>
        <v>12</v>
      </c>
    </row>
    <row r="336" spans="7:13">
      <c r="G336" s="5">
        <v>335</v>
      </c>
      <c r="H336" s="4">
        <v>45213</v>
      </c>
      <c r="I336" s="5" t="s">
        <v>662</v>
      </c>
      <c r="J336" s="23">
        <f t="shared" si="6"/>
        <v>20</v>
      </c>
    </row>
    <row r="337" spans="7:10">
      <c r="G337" s="5">
        <v>336</v>
      </c>
      <c r="H337" s="4">
        <v>45222</v>
      </c>
      <c r="I337" s="5" t="s">
        <v>1324</v>
      </c>
      <c r="J337" s="23">
        <f t="shared" si="6"/>
        <v>9</v>
      </c>
    </row>
    <row r="338" spans="7:10">
      <c r="G338" s="5">
        <v>337</v>
      </c>
      <c r="H338" s="4">
        <v>45227</v>
      </c>
      <c r="I338" s="5" t="s">
        <v>1325</v>
      </c>
      <c r="J338" s="23">
        <f t="shared" si="6"/>
        <v>5</v>
      </c>
    </row>
    <row r="339" spans="7:10">
      <c r="G339" s="5">
        <v>338</v>
      </c>
      <c r="H339" s="4">
        <v>45228</v>
      </c>
      <c r="I339" s="5" t="s">
        <v>215</v>
      </c>
      <c r="J339" s="23">
        <f t="shared" si="6"/>
        <v>1</v>
      </c>
    </row>
    <row r="340" spans="7:10">
      <c r="G340" s="5">
        <v>339</v>
      </c>
      <c r="H340" s="4">
        <v>45230</v>
      </c>
      <c r="I340" s="5" t="s">
        <v>80</v>
      </c>
      <c r="J340" s="23">
        <f t="shared" si="6"/>
        <v>2</v>
      </c>
    </row>
    <row r="341" spans="7:10">
      <c r="G341" s="5">
        <v>340</v>
      </c>
      <c r="H341" s="4">
        <v>45231</v>
      </c>
      <c r="I341" s="5" t="s">
        <v>70</v>
      </c>
      <c r="J341" s="23">
        <f t="shared" si="6"/>
        <v>1</v>
      </c>
    </row>
    <row r="342" spans="7:10">
      <c r="G342" s="5">
        <v>341</v>
      </c>
      <c r="H342" s="4">
        <v>45232</v>
      </c>
      <c r="I342" s="5" t="s">
        <v>70</v>
      </c>
      <c r="J342" s="23">
        <f t="shared" si="6"/>
        <v>1</v>
      </c>
    </row>
    <row r="343" spans="7:10">
      <c r="G343" s="5">
        <v>342</v>
      </c>
      <c r="H343" s="4">
        <v>45233</v>
      </c>
      <c r="I343" s="5" t="s">
        <v>80</v>
      </c>
      <c r="J343" s="23">
        <f t="shared" si="6"/>
        <v>1</v>
      </c>
    </row>
    <row r="344" spans="7:10">
      <c r="G344" s="5">
        <v>343</v>
      </c>
      <c r="H344" s="4">
        <v>45246</v>
      </c>
      <c r="I344" s="5" t="s">
        <v>462</v>
      </c>
      <c r="J344" s="23">
        <f t="shared" si="6"/>
        <v>13</v>
      </c>
    </row>
    <row r="345" spans="7:10">
      <c r="G345" s="5">
        <v>344</v>
      </c>
      <c r="H345" s="4">
        <v>45247</v>
      </c>
      <c r="I345" s="5" t="s">
        <v>75</v>
      </c>
      <c r="J345" s="23">
        <f t="shared" si="6"/>
        <v>1</v>
      </c>
    </row>
    <row r="346" spans="7:10">
      <c r="G346" s="5">
        <v>345</v>
      </c>
      <c r="H346" s="4">
        <v>45248</v>
      </c>
      <c r="I346" s="5" t="s">
        <v>1350</v>
      </c>
      <c r="J346" s="23">
        <v>1</v>
      </c>
    </row>
    <row r="347" spans="7:10">
      <c r="G347" s="5">
        <v>346</v>
      </c>
      <c r="H347" s="4">
        <v>45255</v>
      </c>
      <c r="I347" s="5" t="s">
        <v>227</v>
      </c>
      <c r="J347" s="23">
        <f t="shared" si="6"/>
        <v>7</v>
      </c>
    </row>
    <row r="348" spans="7:10">
      <c r="G348" s="5">
        <v>347</v>
      </c>
      <c r="H348" s="4">
        <v>45260</v>
      </c>
      <c r="I348" s="5" t="s">
        <v>538</v>
      </c>
      <c r="J348" s="23">
        <v>2</v>
      </c>
    </row>
    <row r="349" spans="7:10">
      <c r="G349" s="5">
        <v>348</v>
      </c>
      <c r="H349" s="4">
        <v>45261</v>
      </c>
      <c r="I349" s="5" t="s">
        <v>762</v>
      </c>
      <c r="J349" s="23">
        <f t="shared" si="6"/>
        <v>1</v>
      </c>
    </row>
    <row r="350" spans="7:10">
      <c r="G350" s="5">
        <v>349</v>
      </c>
      <c r="H350" s="4">
        <v>45276</v>
      </c>
      <c r="I350" s="5" t="s">
        <v>172</v>
      </c>
      <c r="J350" s="23">
        <f t="shared" si="6"/>
        <v>15</v>
      </c>
    </row>
    <row r="351" spans="7:10">
      <c r="G351" s="5">
        <v>350</v>
      </c>
      <c r="H351" s="4">
        <v>45283</v>
      </c>
      <c r="I351" s="5" t="s">
        <v>247</v>
      </c>
      <c r="J351" s="23">
        <f t="shared" si="6"/>
        <v>7</v>
      </c>
    </row>
    <row r="352" spans="7:10">
      <c r="G352" s="5">
        <v>351</v>
      </c>
      <c r="H352" s="4">
        <v>45290</v>
      </c>
      <c r="I352" s="5" t="s">
        <v>462</v>
      </c>
      <c r="J352" s="23">
        <f t="shared" si="6"/>
        <v>7</v>
      </c>
    </row>
    <row r="353" spans="7:10">
      <c r="G353" s="5">
        <v>352</v>
      </c>
      <c r="H353" s="4">
        <v>45296</v>
      </c>
      <c r="I353" s="5" t="s">
        <v>36</v>
      </c>
      <c r="J353" s="23">
        <f t="shared" si="6"/>
        <v>6</v>
      </c>
    </row>
    <row r="354" spans="7:10">
      <c r="G354" s="5">
        <v>353</v>
      </c>
      <c r="H354" s="4">
        <v>45305</v>
      </c>
      <c r="I354" s="5" t="s">
        <v>455</v>
      </c>
      <c r="J354" s="23">
        <f t="shared" si="6"/>
        <v>9</v>
      </c>
    </row>
    <row r="355" spans="7:10">
      <c r="G355" s="5">
        <v>354</v>
      </c>
      <c r="H355" s="4">
        <v>45307</v>
      </c>
      <c r="I355" s="5" t="s">
        <v>11</v>
      </c>
      <c r="J355" s="23">
        <f t="shared" si="6"/>
        <v>2</v>
      </c>
    </row>
    <row r="356" spans="7:10">
      <c r="G356" s="5">
        <v>355</v>
      </c>
      <c r="H356" s="4">
        <v>45326</v>
      </c>
      <c r="I356" s="5" t="s">
        <v>1403</v>
      </c>
      <c r="J356" s="23">
        <f t="shared" si="6"/>
        <v>19</v>
      </c>
    </row>
    <row r="357" spans="7:10">
      <c r="G357" s="5">
        <v>356</v>
      </c>
      <c r="H357" s="4">
        <v>45327</v>
      </c>
      <c r="I357" s="5" t="s">
        <v>29</v>
      </c>
      <c r="J357" s="23">
        <f t="shared" si="6"/>
        <v>1</v>
      </c>
    </row>
    <row r="358" spans="7:10">
      <c r="G358" s="5">
        <v>357</v>
      </c>
      <c r="H358" s="4">
        <v>45333</v>
      </c>
      <c r="I358" s="5" t="s">
        <v>1230</v>
      </c>
      <c r="J358" s="23">
        <f t="shared" si="6"/>
        <v>6</v>
      </c>
    </row>
    <row r="359" spans="7:10">
      <c r="G359" s="5">
        <v>358</v>
      </c>
      <c r="H359" s="4">
        <v>45348</v>
      </c>
      <c r="I359" s="5" t="s">
        <v>629</v>
      </c>
      <c r="J359" s="23">
        <f t="shared" si="6"/>
        <v>15</v>
      </c>
    </row>
    <row r="360" spans="7:10">
      <c r="G360" s="5">
        <v>359</v>
      </c>
      <c r="H360" s="4">
        <v>45352</v>
      </c>
      <c r="I360" s="5" t="s">
        <v>512</v>
      </c>
      <c r="J360" s="23">
        <f t="shared" ref="J360:J427" si="7">H360-H359</f>
        <v>4</v>
      </c>
    </row>
    <row r="361" spans="7:10">
      <c r="G361" s="5">
        <v>360</v>
      </c>
      <c r="H361" s="4">
        <v>45353</v>
      </c>
      <c r="I361" s="5" t="s">
        <v>558</v>
      </c>
      <c r="J361" s="23">
        <f t="shared" si="7"/>
        <v>1</v>
      </c>
    </row>
    <row r="362" spans="7:10">
      <c r="G362" s="5">
        <v>361</v>
      </c>
      <c r="H362" s="4">
        <v>45354</v>
      </c>
      <c r="I362" s="5" t="s">
        <v>1432</v>
      </c>
      <c r="J362" s="23">
        <f t="shared" si="7"/>
        <v>1</v>
      </c>
    </row>
    <row r="363" spans="7:10">
      <c r="G363" s="5">
        <v>362</v>
      </c>
      <c r="H363" s="4">
        <v>45355</v>
      </c>
      <c r="I363" s="5" t="s">
        <v>1433</v>
      </c>
      <c r="J363" s="23">
        <f t="shared" si="7"/>
        <v>1</v>
      </c>
    </row>
    <row r="364" spans="7:10">
      <c r="G364" s="5">
        <v>363</v>
      </c>
      <c r="H364" s="4">
        <v>45356</v>
      </c>
      <c r="I364" s="5" t="s">
        <v>558</v>
      </c>
      <c r="J364" s="23">
        <f t="shared" si="7"/>
        <v>1</v>
      </c>
    </row>
    <row r="365" spans="7:10">
      <c r="G365" s="5">
        <v>364</v>
      </c>
      <c r="H365" s="4">
        <v>45357</v>
      </c>
      <c r="I365" s="5" t="s">
        <v>1433</v>
      </c>
      <c r="J365" s="23">
        <f t="shared" si="7"/>
        <v>1</v>
      </c>
    </row>
    <row r="366" spans="7:10">
      <c r="G366" s="5">
        <v>365</v>
      </c>
      <c r="H366" s="4">
        <v>45358</v>
      </c>
      <c r="I366" s="5" t="s">
        <v>1424</v>
      </c>
      <c r="J366" s="23">
        <f t="shared" si="7"/>
        <v>1</v>
      </c>
    </row>
    <row r="367" spans="7:10">
      <c r="G367" s="5">
        <v>366</v>
      </c>
      <c r="H367" s="4">
        <v>45359</v>
      </c>
      <c r="I367" s="5" t="s">
        <v>710</v>
      </c>
      <c r="J367" s="23">
        <f t="shared" si="7"/>
        <v>1</v>
      </c>
    </row>
    <row r="368" spans="7:10">
      <c r="G368" s="5">
        <v>367</v>
      </c>
      <c r="H368" s="4">
        <v>45360</v>
      </c>
      <c r="I368" s="5" t="s">
        <v>1434</v>
      </c>
      <c r="J368" s="23">
        <f t="shared" si="7"/>
        <v>1</v>
      </c>
    </row>
    <row r="369" spans="7:10">
      <c r="G369" s="5">
        <v>368</v>
      </c>
      <c r="H369" s="4">
        <v>45361</v>
      </c>
      <c r="I369" s="5" t="s">
        <v>1435</v>
      </c>
      <c r="J369" s="23">
        <f t="shared" si="7"/>
        <v>1</v>
      </c>
    </row>
    <row r="370" spans="7:10">
      <c r="G370" s="5">
        <v>369</v>
      </c>
      <c r="H370" s="4">
        <v>45362</v>
      </c>
      <c r="I370" s="5" t="s">
        <v>1436</v>
      </c>
      <c r="J370" s="23">
        <f t="shared" si="7"/>
        <v>1</v>
      </c>
    </row>
    <row r="371" spans="7:10">
      <c r="G371" s="5">
        <v>370</v>
      </c>
      <c r="H371" s="4">
        <v>45363</v>
      </c>
      <c r="I371" s="5" t="s">
        <v>1436</v>
      </c>
      <c r="J371" s="23">
        <f t="shared" si="7"/>
        <v>1</v>
      </c>
    </row>
    <row r="372" spans="7:10">
      <c r="G372" s="5">
        <v>371</v>
      </c>
      <c r="H372" s="4">
        <v>45374</v>
      </c>
      <c r="I372" s="5" t="s">
        <v>461</v>
      </c>
      <c r="J372" s="23">
        <f t="shared" si="7"/>
        <v>11</v>
      </c>
    </row>
    <row r="373" spans="7:10">
      <c r="G373" s="5">
        <v>372</v>
      </c>
      <c r="H373" s="4">
        <v>45375</v>
      </c>
      <c r="I373" s="5" t="s">
        <v>538</v>
      </c>
      <c r="J373" s="23">
        <f t="shared" si="7"/>
        <v>1</v>
      </c>
    </row>
    <row r="374" spans="7:10">
      <c r="G374" s="5">
        <v>373</v>
      </c>
      <c r="H374" s="4">
        <v>45376</v>
      </c>
      <c r="I374" s="5" t="s">
        <v>1451</v>
      </c>
      <c r="J374" s="23">
        <f t="shared" si="7"/>
        <v>1</v>
      </c>
    </row>
    <row r="375" spans="7:10">
      <c r="G375" s="5">
        <v>374</v>
      </c>
      <c r="H375" s="4">
        <v>45387</v>
      </c>
      <c r="I375" s="5" t="s">
        <v>736</v>
      </c>
      <c r="J375" s="23">
        <f t="shared" si="7"/>
        <v>11</v>
      </c>
    </row>
    <row r="376" spans="7:10">
      <c r="G376" s="5">
        <v>375</v>
      </c>
      <c r="H376" s="4">
        <v>45388</v>
      </c>
      <c r="I376" s="5" t="s">
        <v>736</v>
      </c>
      <c r="J376" s="23">
        <f t="shared" si="7"/>
        <v>1</v>
      </c>
    </row>
    <row r="377" spans="7:10">
      <c r="G377" s="5">
        <v>376</v>
      </c>
      <c r="H377" s="4">
        <v>45389</v>
      </c>
      <c r="I377" s="5" t="s">
        <v>736</v>
      </c>
      <c r="J377" s="23">
        <f t="shared" si="7"/>
        <v>1</v>
      </c>
    </row>
    <row r="378" spans="7:10">
      <c r="G378" s="5">
        <v>377</v>
      </c>
      <c r="H378" s="4">
        <v>45390</v>
      </c>
      <c r="I378" s="5" t="s">
        <v>736</v>
      </c>
      <c r="J378" s="23">
        <f t="shared" si="7"/>
        <v>1</v>
      </c>
    </row>
    <row r="379" spans="7:10">
      <c r="G379" s="5">
        <v>378</v>
      </c>
      <c r="H379" s="4">
        <v>45391</v>
      </c>
      <c r="I379" s="5" t="s">
        <v>736</v>
      </c>
      <c r="J379" s="23">
        <f t="shared" si="7"/>
        <v>1</v>
      </c>
    </row>
    <row r="380" spans="7:10">
      <c r="G380" s="5">
        <v>379</v>
      </c>
      <c r="H380" s="4">
        <v>45401</v>
      </c>
      <c r="I380" s="5" t="s">
        <v>1476</v>
      </c>
      <c r="J380" s="23">
        <f t="shared" si="7"/>
        <v>10</v>
      </c>
    </row>
    <row r="381" spans="7:10">
      <c r="G381" s="5">
        <v>380</v>
      </c>
      <c r="H381" s="4">
        <v>45406</v>
      </c>
      <c r="I381" s="5" t="s">
        <v>635</v>
      </c>
      <c r="J381" s="23">
        <f t="shared" si="7"/>
        <v>5</v>
      </c>
    </row>
    <row r="382" spans="7:10">
      <c r="G382" s="5">
        <v>381</v>
      </c>
      <c r="H382" s="4">
        <v>45421</v>
      </c>
      <c r="I382" s="5" t="s">
        <v>75</v>
      </c>
      <c r="J382" s="23">
        <f t="shared" si="7"/>
        <v>15</v>
      </c>
    </row>
    <row r="383" spans="7:10">
      <c r="G383" s="5">
        <v>382</v>
      </c>
      <c r="H383" s="4">
        <v>45430</v>
      </c>
      <c r="I383" s="5" t="s">
        <v>157</v>
      </c>
      <c r="J383" s="23">
        <f t="shared" si="7"/>
        <v>9</v>
      </c>
    </row>
    <row r="384" spans="7:10">
      <c r="G384" s="5">
        <v>383</v>
      </c>
      <c r="H384" s="4">
        <v>45436</v>
      </c>
      <c r="I384" s="5" t="s">
        <v>212</v>
      </c>
      <c r="J384" s="23">
        <f t="shared" si="7"/>
        <v>6</v>
      </c>
    </row>
    <row r="385" spans="7:10">
      <c r="G385" s="5">
        <v>384</v>
      </c>
      <c r="H385" s="4">
        <v>45437</v>
      </c>
      <c r="I385" s="5" t="s">
        <v>1491</v>
      </c>
      <c r="J385" s="23">
        <f t="shared" si="7"/>
        <v>1</v>
      </c>
    </row>
    <row r="386" spans="7:10">
      <c r="G386" s="5">
        <v>385</v>
      </c>
      <c r="H386" s="4">
        <v>45445</v>
      </c>
      <c r="I386" s="5" t="s">
        <v>1489</v>
      </c>
      <c r="J386" s="23">
        <f t="shared" si="7"/>
        <v>8</v>
      </c>
    </row>
    <row r="387" spans="7:10">
      <c r="G387" s="5">
        <v>386</v>
      </c>
      <c r="H387" s="4">
        <v>45465</v>
      </c>
      <c r="I387" s="5" t="s">
        <v>1496</v>
      </c>
      <c r="J387" s="23">
        <f t="shared" si="7"/>
        <v>20</v>
      </c>
    </row>
    <row r="388" spans="7:10">
      <c r="G388" s="5">
        <v>387</v>
      </c>
      <c r="H388" s="4">
        <v>45487</v>
      </c>
      <c r="I388" s="5" t="s">
        <v>1501</v>
      </c>
      <c r="J388" s="23">
        <f t="shared" si="7"/>
        <v>22</v>
      </c>
    </row>
    <row r="389" spans="7:10">
      <c r="G389" s="5">
        <v>388</v>
      </c>
      <c r="H389" s="4">
        <v>45506</v>
      </c>
      <c r="I389" s="5" t="s">
        <v>23</v>
      </c>
      <c r="J389" s="23">
        <f t="shared" si="7"/>
        <v>19</v>
      </c>
    </row>
    <row r="390" spans="7:10">
      <c r="G390" s="5">
        <v>389</v>
      </c>
      <c r="H390" s="4">
        <v>45515</v>
      </c>
      <c r="I390" s="5" t="s">
        <v>23</v>
      </c>
      <c r="J390" s="23">
        <f t="shared" si="7"/>
        <v>9</v>
      </c>
    </row>
    <row r="391" spans="7:10">
      <c r="G391" s="5">
        <v>390</v>
      </c>
      <c r="H391" s="4">
        <v>45521</v>
      </c>
      <c r="I391" s="5" t="s">
        <v>1504</v>
      </c>
      <c r="J391" s="23">
        <f t="shared" si="7"/>
        <v>6</v>
      </c>
    </row>
    <row r="392" spans="7:10">
      <c r="G392" s="5">
        <v>391</v>
      </c>
      <c r="H392" s="4">
        <v>45524</v>
      </c>
      <c r="I392" s="5" t="s">
        <v>1514</v>
      </c>
      <c r="J392" s="23">
        <f t="shared" si="7"/>
        <v>3</v>
      </c>
    </row>
    <row r="393" spans="7:10">
      <c r="G393" s="5">
        <v>392</v>
      </c>
      <c r="H393" s="4">
        <v>45527</v>
      </c>
      <c r="I393" s="5" t="s">
        <v>536</v>
      </c>
      <c r="J393" s="23">
        <f t="shared" si="7"/>
        <v>3</v>
      </c>
    </row>
    <row r="394" spans="7:10">
      <c r="G394" s="5">
        <v>393</v>
      </c>
      <c r="H394" s="4">
        <v>45528</v>
      </c>
      <c r="I394" s="5" t="s">
        <v>662</v>
      </c>
      <c r="J394" s="23">
        <f t="shared" si="7"/>
        <v>1</v>
      </c>
    </row>
    <row r="395" spans="7:10">
      <c r="G395" s="5">
        <v>394</v>
      </c>
      <c r="H395" s="4">
        <v>45529</v>
      </c>
      <c r="I395" s="5" t="s">
        <v>11</v>
      </c>
      <c r="J395" s="23">
        <f t="shared" si="7"/>
        <v>1</v>
      </c>
    </row>
    <row r="396" spans="7:10">
      <c r="G396" s="5">
        <v>395</v>
      </c>
      <c r="H396" s="4">
        <v>45535</v>
      </c>
      <c r="I396" s="5" t="s">
        <v>1528</v>
      </c>
      <c r="J396" s="23">
        <f t="shared" si="7"/>
        <v>6</v>
      </c>
    </row>
    <row r="397" spans="7:10">
      <c r="G397" s="5">
        <v>396</v>
      </c>
      <c r="H397" s="4">
        <v>45540</v>
      </c>
      <c r="I397" s="5" t="s">
        <v>1530</v>
      </c>
      <c r="J397" s="23">
        <f t="shared" si="7"/>
        <v>5</v>
      </c>
    </row>
    <row r="398" spans="7:10">
      <c r="G398" s="5">
        <v>397</v>
      </c>
      <c r="H398" s="4">
        <v>45541</v>
      </c>
      <c r="I398" s="5" t="s">
        <v>1532</v>
      </c>
      <c r="J398" s="23">
        <f t="shared" si="7"/>
        <v>1</v>
      </c>
    </row>
    <row r="399" spans="7:10">
      <c r="G399" s="5">
        <v>398</v>
      </c>
      <c r="H399" s="4">
        <v>45542</v>
      </c>
      <c r="I399" s="5" t="s">
        <v>1534</v>
      </c>
      <c r="J399" s="23">
        <f t="shared" si="7"/>
        <v>1</v>
      </c>
    </row>
    <row r="400" spans="7:10">
      <c r="G400" s="5">
        <v>399</v>
      </c>
      <c r="H400" s="4">
        <v>45543</v>
      </c>
      <c r="I400" s="5" t="s">
        <v>1536</v>
      </c>
      <c r="J400" s="23">
        <f t="shared" si="7"/>
        <v>1</v>
      </c>
    </row>
    <row r="401" spans="7:10">
      <c r="G401" s="5">
        <v>400</v>
      </c>
      <c r="H401" s="4">
        <v>45550</v>
      </c>
      <c r="I401" s="5" t="s">
        <v>1553</v>
      </c>
      <c r="J401" s="23">
        <f t="shared" si="7"/>
        <v>7</v>
      </c>
    </row>
    <row r="402" spans="7:10">
      <c r="G402" s="5">
        <v>401</v>
      </c>
      <c r="H402" s="4">
        <v>45552</v>
      </c>
      <c r="I402" s="5" t="s">
        <v>1340</v>
      </c>
      <c r="J402" s="23">
        <f t="shared" si="7"/>
        <v>2</v>
      </c>
    </row>
    <row r="403" spans="7:10">
      <c r="G403" s="5">
        <v>402</v>
      </c>
      <c r="H403" s="4">
        <v>45555</v>
      </c>
      <c r="I403" s="5" t="s">
        <v>1558</v>
      </c>
      <c r="J403" s="23">
        <f t="shared" si="7"/>
        <v>3</v>
      </c>
    </row>
    <row r="404" spans="7:10">
      <c r="G404" s="5">
        <v>403</v>
      </c>
      <c r="H404" s="4">
        <v>45567</v>
      </c>
      <c r="I404" s="5" t="s">
        <v>1562</v>
      </c>
      <c r="J404" s="23">
        <f t="shared" si="7"/>
        <v>12</v>
      </c>
    </row>
    <row r="405" spans="7:10">
      <c r="G405" s="5">
        <v>404</v>
      </c>
      <c r="H405" s="4">
        <v>45568</v>
      </c>
      <c r="I405" s="5" t="s">
        <v>594</v>
      </c>
      <c r="J405" s="23">
        <f t="shared" si="7"/>
        <v>1</v>
      </c>
    </row>
    <row r="406" spans="7:10">
      <c r="G406" s="5">
        <v>405</v>
      </c>
      <c r="H406" s="4">
        <v>45582</v>
      </c>
      <c r="I406" s="5" t="s">
        <v>1570</v>
      </c>
      <c r="J406" s="23">
        <f t="shared" si="7"/>
        <v>14</v>
      </c>
    </row>
    <row r="407" spans="7:10">
      <c r="G407" s="5">
        <v>406</v>
      </c>
      <c r="H407" s="4">
        <v>45590</v>
      </c>
      <c r="I407" s="5" t="s">
        <v>1572</v>
      </c>
      <c r="J407" s="23">
        <f t="shared" si="7"/>
        <v>8</v>
      </c>
    </row>
    <row r="408" spans="7:10">
      <c r="G408" s="5">
        <v>407</v>
      </c>
      <c r="H408" s="4">
        <v>45591</v>
      </c>
      <c r="I408" s="5" t="s">
        <v>1573</v>
      </c>
      <c r="J408" s="23">
        <f t="shared" si="7"/>
        <v>1</v>
      </c>
    </row>
    <row r="409" spans="7:10">
      <c r="G409" s="5">
        <v>408</v>
      </c>
      <c r="H409" s="4">
        <v>45598</v>
      </c>
      <c r="I409" s="5" t="s">
        <v>76</v>
      </c>
      <c r="J409" s="23">
        <f t="shared" si="7"/>
        <v>7</v>
      </c>
    </row>
    <row r="410" spans="7:10">
      <c r="G410" s="5">
        <v>409</v>
      </c>
      <c r="H410" s="4">
        <v>45609</v>
      </c>
      <c r="I410" s="5" t="s">
        <v>638</v>
      </c>
      <c r="J410" s="23">
        <f t="shared" si="7"/>
        <v>11</v>
      </c>
    </row>
    <row r="411" spans="7:10">
      <c r="G411" s="5">
        <v>410</v>
      </c>
      <c r="H411" s="4">
        <v>45617</v>
      </c>
      <c r="I411" s="5" t="s">
        <v>1584</v>
      </c>
      <c r="J411" s="23">
        <f t="shared" si="7"/>
        <v>8</v>
      </c>
    </row>
    <row r="412" spans="7:10">
      <c r="G412" s="5">
        <v>411</v>
      </c>
      <c r="H412" s="4">
        <v>45618</v>
      </c>
      <c r="I412" s="5" t="s">
        <v>1585</v>
      </c>
      <c r="J412" s="23">
        <f t="shared" si="7"/>
        <v>1</v>
      </c>
    </row>
    <row r="413" spans="7:10">
      <c r="G413" s="5">
        <v>412</v>
      </c>
      <c r="H413" s="4">
        <v>45620</v>
      </c>
      <c r="I413" s="5" t="s">
        <v>609</v>
      </c>
      <c r="J413" s="23">
        <f t="shared" si="7"/>
        <v>2</v>
      </c>
    </row>
    <row r="414" spans="7:10">
      <c r="G414" s="5">
        <v>413</v>
      </c>
      <c r="H414" s="4">
        <v>45626</v>
      </c>
      <c r="I414" s="5" t="s">
        <v>12</v>
      </c>
      <c r="J414" s="23">
        <f t="shared" si="7"/>
        <v>6</v>
      </c>
    </row>
    <row r="415" spans="7:10">
      <c r="G415" s="5">
        <v>414</v>
      </c>
      <c r="H415" s="4">
        <v>45631</v>
      </c>
      <c r="I415" s="5" t="s">
        <v>1592</v>
      </c>
      <c r="J415" s="23">
        <f t="shared" si="7"/>
        <v>5</v>
      </c>
    </row>
    <row r="416" spans="7:10">
      <c r="G416" s="5">
        <v>415</v>
      </c>
      <c r="H416" s="4">
        <v>45633</v>
      </c>
      <c r="I416" s="5" t="s">
        <v>1588</v>
      </c>
      <c r="J416" s="23">
        <f t="shared" si="7"/>
        <v>2</v>
      </c>
    </row>
    <row r="417" spans="7:10">
      <c r="G417" s="5">
        <v>416</v>
      </c>
      <c r="H417" s="4">
        <v>45640</v>
      </c>
      <c r="I417" s="5" t="s">
        <v>1556</v>
      </c>
      <c r="J417" s="23">
        <f t="shared" si="7"/>
        <v>7</v>
      </c>
    </row>
    <row r="418" spans="7:10">
      <c r="G418" s="5">
        <v>417</v>
      </c>
      <c r="H418" s="4">
        <v>45641</v>
      </c>
      <c r="I418" s="5" t="s">
        <v>247</v>
      </c>
      <c r="J418" s="23">
        <f t="shared" si="7"/>
        <v>1</v>
      </c>
    </row>
    <row r="419" spans="7:10">
      <c r="G419" s="5">
        <v>418</v>
      </c>
      <c r="H419" s="4">
        <v>45653</v>
      </c>
      <c r="I419" s="5" t="s">
        <v>172</v>
      </c>
      <c r="J419" s="23">
        <f t="shared" si="7"/>
        <v>12</v>
      </c>
    </row>
    <row r="420" spans="7:10">
      <c r="G420" s="5">
        <v>419</v>
      </c>
      <c r="H420" s="4">
        <v>45668</v>
      </c>
      <c r="I420" s="5" t="s">
        <v>36</v>
      </c>
      <c r="J420" s="23">
        <f t="shared" si="7"/>
        <v>15</v>
      </c>
    </row>
    <row r="421" spans="7:10">
      <c r="G421" s="5">
        <v>420</v>
      </c>
      <c r="H421" s="4">
        <v>45675</v>
      </c>
      <c r="I421" s="5" t="s">
        <v>218</v>
      </c>
      <c r="J421" s="23">
        <f t="shared" si="7"/>
        <v>7</v>
      </c>
    </row>
    <row r="422" spans="7:10">
      <c r="G422" s="5">
        <v>421</v>
      </c>
      <c r="H422" s="4">
        <v>45696</v>
      </c>
      <c r="I422" s="5" t="s">
        <v>201</v>
      </c>
      <c r="J422" s="23">
        <f t="shared" si="7"/>
        <v>21</v>
      </c>
    </row>
    <row r="423" spans="7:10">
      <c r="G423" s="5">
        <v>422</v>
      </c>
      <c r="H423" s="4">
        <v>45699</v>
      </c>
      <c r="I423" s="5" t="s">
        <v>1606</v>
      </c>
      <c r="J423" s="23">
        <f t="shared" si="7"/>
        <v>3</v>
      </c>
    </row>
    <row r="424" spans="7:10">
      <c r="G424" s="5">
        <v>423</v>
      </c>
      <c r="H424" s="4">
        <v>45711</v>
      </c>
      <c r="I424" s="5" t="s">
        <v>1613</v>
      </c>
      <c r="J424" s="23">
        <f t="shared" si="7"/>
        <v>12</v>
      </c>
    </row>
    <row r="425" spans="7:10">
      <c r="G425" s="5">
        <v>424</v>
      </c>
      <c r="H425" s="4">
        <v>45714</v>
      </c>
      <c r="I425" s="5" t="s">
        <v>1608</v>
      </c>
      <c r="J425" s="23">
        <f t="shared" si="7"/>
        <v>3</v>
      </c>
    </row>
    <row r="426" spans="7:10">
      <c r="G426" s="5">
        <v>425</v>
      </c>
      <c r="H426" s="4">
        <v>45724</v>
      </c>
      <c r="I426" s="5" t="s">
        <v>461</v>
      </c>
      <c r="J426" s="23">
        <f t="shared" si="7"/>
        <v>10</v>
      </c>
    </row>
    <row r="427" spans="7:10">
      <c r="G427" s="5">
        <v>426</v>
      </c>
      <c r="H427" s="4">
        <v>45725</v>
      </c>
      <c r="I427" s="5" t="s">
        <v>1244</v>
      </c>
      <c r="J427" s="23">
        <f t="shared" si="7"/>
        <v>1</v>
      </c>
    </row>
    <row r="428" spans="7:10">
      <c r="G428" s="5">
        <v>427</v>
      </c>
      <c r="H428" s="4">
        <v>45726</v>
      </c>
      <c r="I428" s="5" t="s">
        <v>75</v>
      </c>
      <c r="J428" s="23">
        <f t="shared" ref="J428:J491" si="8">H428-H427</f>
        <v>1</v>
      </c>
    </row>
    <row r="429" spans="7:10">
      <c r="G429" s="5">
        <v>428</v>
      </c>
      <c r="H429" s="4">
        <v>45727</v>
      </c>
      <c r="I429" s="5" t="s">
        <v>11</v>
      </c>
      <c r="J429" s="23">
        <f t="shared" si="8"/>
        <v>1</v>
      </c>
    </row>
    <row r="430" spans="7:10">
      <c r="G430" s="5">
        <v>429</v>
      </c>
      <c r="H430" s="4">
        <v>45728</v>
      </c>
      <c r="I430" s="4" t="s">
        <v>662</v>
      </c>
      <c r="J430" s="23">
        <f t="shared" si="8"/>
        <v>1</v>
      </c>
    </row>
    <row r="431" spans="7:10">
      <c r="G431" s="5">
        <v>430</v>
      </c>
      <c r="H431" s="4">
        <v>45729</v>
      </c>
      <c r="I431" s="5" t="s">
        <v>11</v>
      </c>
      <c r="J431" s="23">
        <f t="shared" si="8"/>
        <v>1</v>
      </c>
    </row>
    <row r="432" spans="7:10">
      <c r="G432" s="5">
        <v>431</v>
      </c>
      <c r="H432" s="4">
        <v>45730</v>
      </c>
      <c r="I432" s="5" t="s">
        <v>1243</v>
      </c>
      <c r="J432" s="23">
        <f t="shared" si="8"/>
        <v>1</v>
      </c>
    </row>
    <row r="433" spans="7:10">
      <c r="G433" s="5">
        <v>432</v>
      </c>
      <c r="H433" s="4">
        <v>45731</v>
      </c>
      <c r="I433" s="5" t="s">
        <v>294</v>
      </c>
      <c r="J433" s="23">
        <f t="shared" si="8"/>
        <v>1</v>
      </c>
    </row>
    <row r="434" spans="7:10">
      <c r="G434" s="5">
        <v>433</v>
      </c>
      <c r="H434" s="4">
        <v>45744</v>
      </c>
      <c r="I434" s="5" t="s">
        <v>1633</v>
      </c>
      <c r="J434" s="23">
        <f t="shared" si="8"/>
        <v>13</v>
      </c>
    </row>
    <row r="435" spans="7:10">
      <c r="G435" s="5">
        <v>434</v>
      </c>
      <c r="H435" s="4">
        <v>45750</v>
      </c>
      <c r="I435" s="5" t="s">
        <v>1649</v>
      </c>
      <c r="J435" s="23">
        <f t="shared" si="8"/>
        <v>6</v>
      </c>
    </row>
    <row r="436" spans="7:10">
      <c r="G436" s="5">
        <v>435</v>
      </c>
      <c r="H436" s="8">
        <v>45751</v>
      </c>
      <c r="I436" s="5" t="s">
        <v>680</v>
      </c>
      <c r="J436" s="23">
        <f t="shared" si="8"/>
        <v>1</v>
      </c>
    </row>
    <row r="437" spans="7:10">
      <c r="G437" s="5">
        <v>436</v>
      </c>
      <c r="H437" s="4">
        <v>45752</v>
      </c>
      <c r="I437" s="5" t="s">
        <v>1648</v>
      </c>
      <c r="J437" s="23">
        <f t="shared" si="8"/>
        <v>1</v>
      </c>
    </row>
    <row r="438" spans="7:10">
      <c r="G438" s="5">
        <v>437</v>
      </c>
      <c r="H438" s="4">
        <v>45753</v>
      </c>
      <c r="I438" s="5" t="s">
        <v>1637</v>
      </c>
      <c r="J438" s="23">
        <f t="shared" si="8"/>
        <v>1</v>
      </c>
    </row>
    <row r="439" spans="7:10">
      <c r="G439" s="5">
        <v>438</v>
      </c>
      <c r="H439" s="4">
        <v>45754</v>
      </c>
      <c r="I439" s="5" t="s">
        <v>1641</v>
      </c>
      <c r="J439" s="23">
        <f t="shared" si="8"/>
        <v>1</v>
      </c>
    </row>
    <row r="440" spans="7:10">
      <c r="G440" s="5">
        <v>439</v>
      </c>
      <c r="H440" s="4">
        <v>45755</v>
      </c>
      <c r="I440" s="5" t="s">
        <v>1652</v>
      </c>
      <c r="J440" s="23">
        <f t="shared" si="8"/>
        <v>1</v>
      </c>
    </row>
    <row r="441" spans="7:10">
      <c r="G441" s="5">
        <v>440</v>
      </c>
      <c r="H441" s="4">
        <v>45760</v>
      </c>
      <c r="I441" s="5" t="s">
        <v>1609</v>
      </c>
      <c r="J441" s="23">
        <f t="shared" si="8"/>
        <v>5</v>
      </c>
    </row>
    <row r="442" spans="7:10">
      <c r="G442" s="5">
        <v>441</v>
      </c>
      <c r="H442" s="4">
        <v>45765</v>
      </c>
      <c r="I442" s="5" t="s">
        <v>1612</v>
      </c>
      <c r="J442" s="23">
        <f t="shared" si="8"/>
        <v>5</v>
      </c>
    </row>
    <row r="443" spans="7:10">
      <c r="G443" s="5">
        <v>442</v>
      </c>
      <c r="H443" s="4">
        <v>45780</v>
      </c>
      <c r="I443" s="5" t="s">
        <v>50</v>
      </c>
      <c r="J443" s="23">
        <f t="shared" si="8"/>
        <v>15</v>
      </c>
    </row>
    <row r="444" spans="7:10">
      <c r="G444" s="5">
        <v>443</v>
      </c>
      <c r="H444" s="4">
        <v>45787</v>
      </c>
      <c r="I444" s="5" t="s">
        <v>145</v>
      </c>
      <c r="J444" s="23">
        <f t="shared" si="8"/>
        <v>7</v>
      </c>
    </row>
    <row r="445" spans="7:10">
      <c r="G445" s="5">
        <v>444</v>
      </c>
      <c r="H445" s="4">
        <v>45790</v>
      </c>
      <c r="I445" s="4" t="s">
        <v>32</v>
      </c>
      <c r="J445" s="23">
        <f t="shared" si="8"/>
        <v>3</v>
      </c>
    </row>
    <row r="446" spans="7:10">
      <c r="G446" s="5">
        <v>445</v>
      </c>
      <c r="H446" s="4">
        <v>45791</v>
      </c>
      <c r="I446" s="4" t="s">
        <v>1610</v>
      </c>
      <c r="J446" s="23">
        <f t="shared" si="8"/>
        <v>1</v>
      </c>
    </row>
    <row r="447" spans="7:10">
      <c r="G447" s="5">
        <v>446</v>
      </c>
      <c r="H447" s="4">
        <v>45793</v>
      </c>
      <c r="I447" s="4" t="s">
        <v>1611</v>
      </c>
      <c r="J447" s="23">
        <f t="shared" si="8"/>
        <v>2</v>
      </c>
    </row>
    <row r="448" spans="7:10">
      <c r="G448" s="5">
        <v>447</v>
      </c>
      <c r="H448" s="4">
        <v>45805</v>
      </c>
      <c r="I448" s="4" t="s">
        <v>1671</v>
      </c>
      <c r="J448" s="23">
        <f t="shared" si="8"/>
        <v>12</v>
      </c>
    </row>
    <row r="449" spans="7:10">
      <c r="G449" s="5">
        <v>448</v>
      </c>
      <c r="H449" s="4">
        <v>45808</v>
      </c>
      <c r="I449" s="4" t="s">
        <v>36</v>
      </c>
      <c r="J449" s="23">
        <f t="shared" si="8"/>
        <v>3</v>
      </c>
    </row>
    <row r="450" spans="7:10">
      <c r="G450" s="5">
        <v>449</v>
      </c>
      <c r="H450" s="4">
        <v>45809</v>
      </c>
      <c r="I450" s="4" t="s">
        <v>1222</v>
      </c>
      <c r="J450" s="23">
        <f t="shared" si="8"/>
        <v>1</v>
      </c>
    </row>
    <row r="451" spans="7:10">
      <c r="G451" s="5">
        <v>450</v>
      </c>
      <c r="H451" s="4">
        <v>45814</v>
      </c>
      <c r="I451" s="4" t="s">
        <v>23</v>
      </c>
      <c r="J451" s="23">
        <f t="shared" si="8"/>
        <v>5</v>
      </c>
    </row>
    <row r="452" spans="7:10">
      <c r="G452" s="5">
        <v>451</v>
      </c>
      <c r="H452" s="4">
        <v>45816</v>
      </c>
      <c r="I452" s="4" t="s">
        <v>23</v>
      </c>
      <c r="J452" s="23">
        <f t="shared" si="8"/>
        <v>2</v>
      </c>
    </row>
    <row r="453" spans="7:10">
      <c r="G453" s="5">
        <v>452</v>
      </c>
      <c r="H453" s="4">
        <v>45825</v>
      </c>
      <c r="I453" s="4" t="s">
        <v>290</v>
      </c>
      <c r="J453" s="23">
        <f t="shared" si="8"/>
        <v>9</v>
      </c>
    </row>
    <row r="454" spans="7:10">
      <c r="G454" s="5">
        <v>453</v>
      </c>
      <c r="H454" s="4">
        <v>45832</v>
      </c>
      <c r="I454" s="4" t="s">
        <v>77</v>
      </c>
      <c r="J454" s="23">
        <f t="shared" si="8"/>
        <v>7</v>
      </c>
    </row>
    <row r="455" spans="7:10">
      <c r="G455" s="5">
        <v>454</v>
      </c>
      <c r="H455" s="4">
        <v>45835</v>
      </c>
      <c r="I455" s="4" t="s">
        <v>23</v>
      </c>
      <c r="J455" s="23">
        <f t="shared" si="8"/>
        <v>3</v>
      </c>
    </row>
    <row r="456" spans="7:10">
      <c r="G456" s="5">
        <v>455</v>
      </c>
      <c r="H456" s="4">
        <v>45837</v>
      </c>
      <c r="I456" s="4" t="s">
        <v>23</v>
      </c>
      <c r="J456" s="23">
        <f t="shared" si="8"/>
        <v>2</v>
      </c>
    </row>
    <row r="457" spans="7:10">
      <c r="G457" s="5">
        <v>456</v>
      </c>
      <c r="H457" s="4">
        <v>45839</v>
      </c>
      <c r="I457" s="4" t="s">
        <v>1636</v>
      </c>
      <c r="J457" s="23">
        <f t="shared" si="8"/>
        <v>2</v>
      </c>
    </row>
    <row r="458" spans="7:10">
      <c r="G458" s="5">
        <v>457</v>
      </c>
      <c r="H458" s="4">
        <v>45841</v>
      </c>
      <c r="I458" s="4" t="s">
        <v>1667</v>
      </c>
      <c r="J458" s="23">
        <f t="shared" si="8"/>
        <v>2</v>
      </c>
    </row>
    <row r="459" spans="7:10">
      <c r="G459" s="5">
        <v>458</v>
      </c>
      <c r="H459" s="4">
        <v>45846</v>
      </c>
      <c r="I459" s="4" t="s">
        <v>80</v>
      </c>
      <c r="J459" s="23">
        <f t="shared" si="8"/>
        <v>5</v>
      </c>
    </row>
    <row r="460" spans="7:10">
      <c r="G460" s="5">
        <v>459</v>
      </c>
      <c r="H460" s="4">
        <v>45850</v>
      </c>
      <c r="I460" s="4" t="s">
        <v>309</v>
      </c>
      <c r="J460" s="23">
        <f t="shared" si="8"/>
        <v>4</v>
      </c>
    </row>
    <row r="461" spans="7:10">
      <c r="G461" s="5">
        <v>460</v>
      </c>
      <c r="H461" s="4">
        <v>45864</v>
      </c>
      <c r="I461" s="4" t="s">
        <v>1501</v>
      </c>
      <c r="J461" s="23">
        <f t="shared" si="8"/>
        <v>14</v>
      </c>
    </row>
    <row r="462" spans="7:10">
      <c r="G462" s="5">
        <v>461</v>
      </c>
      <c r="H462" s="4">
        <v>45872</v>
      </c>
      <c r="I462" s="4" t="s">
        <v>1704</v>
      </c>
      <c r="J462" s="23">
        <f t="shared" si="8"/>
        <v>8</v>
      </c>
    </row>
    <row r="463" spans="7:10">
      <c r="G463" s="5">
        <v>462</v>
      </c>
      <c r="H463" s="4">
        <v>45873</v>
      </c>
      <c r="I463" s="4" t="s">
        <v>71</v>
      </c>
      <c r="J463" s="23">
        <f t="shared" si="8"/>
        <v>1</v>
      </c>
    </row>
    <row r="464" spans="7:10">
      <c r="G464" s="5">
        <v>463</v>
      </c>
      <c r="H464" s="4">
        <v>45882</v>
      </c>
      <c r="I464" s="4" t="s">
        <v>1708</v>
      </c>
      <c r="J464" s="23">
        <f t="shared" si="8"/>
        <v>9</v>
      </c>
    </row>
    <row r="465" spans="1:10">
      <c r="G465" s="5">
        <v>464</v>
      </c>
      <c r="H465" s="4">
        <v>45884</v>
      </c>
      <c r="I465" s="4" t="s">
        <v>1707</v>
      </c>
      <c r="J465" s="23">
        <f t="shared" si="8"/>
        <v>2</v>
      </c>
    </row>
    <row r="466" spans="1:10">
      <c r="G466" s="5">
        <v>465</v>
      </c>
      <c r="H466" s="4">
        <v>45885</v>
      </c>
      <c r="I466" s="4" t="s">
        <v>1503</v>
      </c>
      <c r="J466" s="23">
        <f t="shared" si="8"/>
        <v>1</v>
      </c>
    </row>
    <row r="467" spans="1:10">
      <c r="G467" s="5">
        <v>466</v>
      </c>
      <c r="H467" s="4">
        <v>45889</v>
      </c>
      <c r="I467" s="4" t="s">
        <v>1233</v>
      </c>
      <c r="J467" s="23">
        <f t="shared" si="8"/>
        <v>4</v>
      </c>
    </row>
    <row r="468" spans="1:10">
      <c r="G468" s="5">
        <v>467</v>
      </c>
      <c r="H468" s="4">
        <v>45893</v>
      </c>
      <c r="I468" s="4" t="s">
        <v>736</v>
      </c>
      <c r="J468" s="23">
        <f t="shared" si="8"/>
        <v>4</v>
      </c>
    </row>
    <row r="469" spans="1:10">
      <c r="G469" s="5">
        <v>468</v>
      </c>
      <c r="H469" s="4">
        <v>45894</v>
      </c>
      <c r="I469" s="4" t="s">
        <v>736</v>
      </c>
      <c r="J469" s="23">
        <f t="shared" si="8"/>
        <v>1</v>
      </c>
    </row>
    <row r="470" spans="1:10">
      <c r="G470" s="5">
        <v>469</v>
      </c>
      <c r="H470" s="4">
        <v>45895</v>
      </c>
      <c r="I470" s="4" t="s">
        <v>736</v>
      </c>
      <c r="J470" s="23">
        <f t="shared" si="8"/>
        <v>1</v>
      </c>
    </row>
    <row r="471" spans="1:10">
      <c r="G471" s="5">
        <v>470</v>
      </c>
      <c r="H471" s="4">
        <v>45896</v>
      </c>
      <c r="I471" s="4" t="s">
        <v>736</v>
      </c>
      <c r="J471" s="23">
        <f t="shared" si="8"/>
        <v>1</v>
      </c>
    </row>
    <row r="472" spans="1:10">
      <c r="G472" s="5">
        <v>471</v>
      </c>
      <c r="H472" s="4">
        <v>45897</v>
      </c>
      <c r="I472" s="4" t="s">
        <v>736</v>
      </c>
      <c r="J472" s="23">
        <f t="shared" si="8"/>
        <v>1</v>
      </c>
    </row>
    <row r="473" spans="1:10">
      <c r="G473" s="5">
        <v>472</v>
      </c>
      <c r="H473" s="4">
        <v>45906</v>
      </c>
      <c r="I473" s="4" t="s">
        <v>1728</v>
      </c>
      <c r="J473" s="23">
        <f t="shared" si="8"/>
        <v>9</v>
      </c>
    </row>
    <row r="474" spans="1:10">
      <c r="G474" s="5">
        <v>473</v>
      </c>
      <c r="H474" s="4">
        <v>45913</v>
      </c>
      <c r="I474" s="4" t="s">
        <v>1733</v>
      </c>
      <c r="J474" s="23">
        <f t="shared" si="8"/>
        <v>7</v>
      </c>
    </row>
    <row r="475" spans="1:10">
      <c r="G475" s="5">
        <v>474</v>
      </c>
      <c r="H475" s="4">
        <v>45914</v>
      </c>
      <c r="I475" s="4" t="s">
        <v>1553</v>
      </c>
      <c r="J475" s="23">
        <f t="shared" si="8"/>
        <v>1</v>
      </c>
    </row>
    <row r="476" spans="1:10">
      <c r="C476" s="2" t="s">
        <v>148</v>
      </c>
      <c r="D476" s="2" t="s">
        <v>149</v>
      </c>
      <c r="G476" s="5">
        <v>475</v>
      </c>
      <c r="H476" s="4">
        <v>45946</v>
      </c>
      <c r="I476" s="4" t="s">
        <v>1527</v>
      </c>
      <c r="J476" s="23">
        <f t="shared" si="8"/>
        <v>32</v>
      </c>
    </row>
    <row r="477" spans="1:10">
      <c r="A477" s="19">
        <v>30682</v>
      </c>
      <c r="B477" s="19">
        <v>31047</v>
      </c>
      <c r="C477" s="5">
        <v>1984</v>
      </c>
      <c r="D477" s="24">
        <f t="shared" ref="D477:D506" si="9">COUNTIFS(date,"&gt;="&amp;A477,date,"&lt;="&amp;B477)</f>
        <v>4</v>
      </c>
      <c r="G477" s="5">
        <v>476</v>
      </c>
      <c r="H477" s="4">
        <v>45947</v>
      </c>
      <c r="I477" s="4" t="s">
        <v>727</v>
      </c>
      <c r="J477" s="23">
        <f t="shared" si="8"/>
        <v>1</v>
      </c>
    </row>
    <row r="478" spans="1:10">
      <c r="A478" s="19">
        <v>31048</v>
      </c>
      <c r="B478" s="19">
        <v>31412</v>
      </c>
      <c r="C478" s="5">
        <v>1985</v>
      </c>
      <c r="D478" s="24">
        <f t="shared" si="9"/>
        <v>2</v>
      </c>
      <c r="G478" s="5">
        <v>477</v>
      </c>
      <c r="H478" s="4">
        <v>45963</v>
      </c>
      <c r="I478" s="4" t="s">
        <v>620</v>
      </c>
      <c r="J478" s="23">
        <f t="shared" si="8"/>
        <v>16</v>
      </c>
    </row>
    <row r="479" spans="1:10">
      <c r="A479" s="19">
        <v>31413</v>
      </c>
      <c r="B479" s="19">
        <v>31777</v>
      </c>
      <c r="C479" s="5">
        <v>1986</v>
      </c>
      <c r="D479" s="24">
        <f t="shared" si="9"/>
        <v>0</v>
      </c>
      <c r="G479" s="5">
        <v>478</v>
      </c>
      <c r="H479" s="4">
        <v>45965</v>
      </c>
      <c r="I479" s="4" t="s">
        <v>1745</v>
      </c>
      <c r="J479" s="23">
        <f t="shared" si="8"/>
        <v>2</v>
      </c>
    </row>
    <row r="480" spans="1:10">
      <c r="A480" s="19">
        <v>31778</v>
      </c>
      <c r="B480" s="19">
        <v>32142</v>
      </c>
      <c r="C480" s="5">
        <v>1987</v>
      </c>
      <c r="D480" s="24">
        <f t="shared" si="9"/>
        <v>1</v>
      </c>
      <c r="G480" s="5">
        <v>479</v>
      </c>
      <c r="H480" s="4">
        <v>45976</v>
      </c>
      <c r="I480" s="4" t="s">
        <v>1748</v>
      </c>
      <c r="J480" s="23">
        <f t="shared" si="8"/>
        <v>11</v>
      </c>
    </row>
    <row r="481" spans="1:10">
      <c r="A481" s="19">
        <v>32143</v>
      </c>
      <c r="B481" s="19">
        <v>32508</v>
      </c>
      <c r="C481" s="5">
        <v>1988</v>
      </c>
      <c r="D481" s="24">
        <f t="shared" si="9"/>
        <v>4</v>
      </c>
      <c r="G481" s="5">
        <v>480</v>
      </c>
      <c r="H481" s="4">
        <v>45977</v>
      </c>
      <c r="I481" s="4" t="s">
        <v>88</v>
      </c>
      <c r="J481" s="23">
        <f t="shared" si="8"/>
        <v>1</v>
      </c>
    </row>
    <row r="482" spans="1:10">
      <c r="A482" s="19">
        <v>32509</v>
      </c>
      <c r="B482" s="19">
        <v>32873</v>
      </c>
      <c r="C482" s="5">
        <v>1989</v>
      </c>
      <c r="D482" s="24">
        <f t="shared" si="9"/>
        <v>5</v>
      </c>
      <c r="G482" s="5">
        <v>481</v>
      </c>
      <c r="H482" s="4">
        <v>45994</v>
      </c>
      <c r="I482" s="4" t="s">
        <v>75</v>
      </c>
      <c r="J482" s="23">
        <f t="shared" si="8"/>
        <v>17</v>
      </c>
    </row>
    <row r="483" spans="1:10">
      <c r="A483" s="19">
        <v>32874</v>
      </c>
      <c r="B483" s="19">
        <v>33238</v>
      </c>
      <c r="C483" s="5">
        <v>1990</v>
      </c>
      <c r="D483" s="24">
        <f t="shared" si="9"/>
        <v>2</v>
      </c>
      <c r="G483" s="5">
        <v>482</v>
      </c>
      <c r="H483" s="4">
        <v>45998</v>
      </c>
      <c r="I483" s="4" t="s">
        <v>1760</v>
      </c>
      <c r="J483" s="23">
        <f t="shared" si="8"/>
        <v>4</v>
      </c>
    </row>
    <row r="484" spans="1:10">
      <c r="A484" s="19">
        <v>33239</v>
      </c>
      <c r="B484" s="19">
        <v>33603</v>
      </c>
      <c r="C484" s="5">
        <v>1991</v>
      </c>
      <c r="D484" s="24">
        <f t="shared" si="9"/>
        <v>5</v>
      </c>
      <c r="G484" s="5">
        <v>483</v>
      </c>
      <c r="H484" s="4">
        <v>46005</v>
      </c>
      <c r="I484" s="4" t="s">
        <v>247</v>
      </c>
      <c r="J484" s="23">
        <f t="shared" si="8"/>
        <v>7</v>
      </c>
    </row>
    <row r="485" spans="1:10">
      <c r="A485" s="19">
        <v>33604</v>
      </c>
      <c r="B485" s="19">
        <v>33969</v>
      </c>
      <c r="C485" s="5">
        <v>1992</v>
      </c>
      <c r="D485" s="24">
        <f t="shared" si="9"/>
        <v>5</v>
      </c>
      <c r="G485" s="5">
        <v>484</v>
      </c>
      <c r="H485" s="4">
        <v>46032</v>
      </c>
      <c r="I485" s="4" t="s">
        <v>218</v>
      </c>
      <c r="J485" s="23">
        <f t="shared" si="8"/>
        <v>27</v>
      </c>
    </row>
    <row r="486" spans="1:10">
      <c r="A486" s="19">
        <v>33970</v>
      </c>
      <c r="B486" s="19">
        <v>34334</v>
      </c>
      <c r="C486" s="5">
        <v>1993</v>
      </c>
      <c r="D486" s="24">
        <f t="shared" si="9"/>
        <v>1</v>
      </c>
      <c r="G486" s="5">
        <v>485</v>
      </c>
      <c r="H486" s="4">
        <v>46042</v>
      </c>
      <c r="I486" s="4" t="s">
        <v>243</v>
      </c>
      <c r="J486" s="23">
        <f t="shared" si="8"/>
        <v>10</v>
      </c>
    </row>
    <row r="487" spans="1:10">
      <c r="A487" s="19">
        <v>34335</v>
      </c>
      <c r="B487" s="19">
        <v>34699</v>
      </c>
      <c r="C487" s="5">
        <v>1994</v>
      </c>
      <c r="D487" s="24">
        <f t="shared" si="9"/>
        <v>3</v>
      </c>
      <c r="G487" s="5">
        <v>486</v>
      </c>
      <c r="H487" s="4">
        <v>46045</v>
      </c>
      <c r="I487" s="4" t="s">
        <v>35</v>
      </c>
      <c r="J487" s="23">
        <f t="shared" si="8"/>
        <v>3</v>
      </c>
    </row>
    <row r="488" spans="1:10">
      <c r="A488" s="19">
        <v>34700</v>
      </c>
      <c r="B488" s="19">
        <v>35064</v>
      </c>
      <c r="C488" s="5">
        <v>1995</v>
      </c>
      <c r="D488" s="24">
        <f t="shared" si="9"/>
        <v>2</v>
      </c>
      <c r="G488" s="5">
        <v>487</v>
      </c>
      <c r="H488" s="4">
        <v>46052</v>
      </c>
      <c r="I488" s="4" t="s">
        <v>629</v>
      </c>
      <c r="J488" s="23">
        <f t="shared" si="8"/>
        <v>7</v>
      </c>
    </row>
    <row r="489" spans="1:10">
      <c r="A489" s="19">
        <v>35065</v>
      </c>
      <c r="B489" s="19">
        <v>35430</v>
      </c>
      <c r="C489" s="5">
        <v>1996</v>
      </c>
      <c r="D489" s="24">
        <f t="shared" si="9"/>
        <v>2</v>
      </c>
      <c r="G489" s="5">
        <v>488</v>
      </c>
      <c r="H489" s="4">
        <v>46057</v>
      </c>
      <c r="I489" s="4" t="s">
        <v>1794</v>
      </c>
      <c r="J489" s="23">
        <f t="shared" si="8"/>
        <v>5</v>
      </c>
    </row>
    <row r="490" spans="1:10">
      <c r="A490" s="19">
        <v>35431</v>
      </c>
      <c r="B490" s="19">
        <v>35795</v>
      </c>
      <c r="C490" s="5">
        <v>1997</v>
      </c>
      <c r="D490" s="24">
        <f t="shared" si="9"/>
        <v>0</v>
      </c>
      <c r="G490" s="5">
        <v>489</v>
      </c>
      <c r="H490" s="4">
        <v>46080</v>
      </c>
      <c r="I490" s="4" t="s">
        <v>36</v>
      </c>
      <c r="J490" s="23">
        <f t="shared" si="8"/>
        <v>23</v>
      </c>
    </row>
    <row r="491" spans="1:10">
      <c r="A491" s="19">
        <v>35796</v>
      </c>
      <c r="B491" s="19">
        <v>36160</v>
      </c>
      <c r="C491" s="5">
        <v>1998</v>
      </c>
      <c r="D491" s="24">
        <f t="shared" si="9"/>
        <v>2</v>
      </c>
      <c r="G491" s="5">
        <v>490</v>
      </c>
      <c r="H491" s="4">
        <v>46084</v>
      </c>
      <c r="I491" s="4" t="s">
        <v>1802</v>
      </c>
      <c r="J491" s="23">
        <f t="shared" si="8"/>
        <v>4</v>
      </c>
    </row>
    <row r="492" spans="1:10">
      <c r="A492" s="19">
        <v>36161</v>
      </c>
      <c r="B492" s="19">
        <v>36525</v>
      </c>
      <c r="C492" s="5">
        <v>1999</v>
      </c>
      <c r="D492" s="24">
        <f t="shared" si="9"/>
        <v>0</v>
      </c>
      <c r="G492" s="5">
        <v>491</v>
      </c>
      <c r="H492" s="4">
        <v>46085</v>
      </c>
      <c r="I492" s="4" t="s">
        <v>1640</v>
      </c>
      <c r="J492" s="23">
        <f t="shared" ref="J492:J515" si="10">H492-H491</f>
        <v>1</v>
      </c>
    </row>
    <row r="493" spans="1:10">
      <c r="A493" s="19">
        <v>36526</v>
      </c>
      <c r="B493" s="19">
        <v>36891</v>
      </c>
      <c r="C493" s="5">
        <v>2000</v>
      </c>
      <c r="D493" s="24">
        <f t="shared" si="9"/>
        <v>5</v>
      </c>
      <c r="G493" s="5">
        <v>492</v>
      </c>
      <c r="H493" s="4">
        <v>46086</v>
      </c>
      <c r="I493" s="4" t="s">
        <v>75</v>
      </c>
      <c r="J493" s="23">
        <f t="shared" si="10"/>
        <v>1</v>
      </c>
    </row>
    <row r="494" spans="1:10">
      <c r="A494" s="19">
        <v>36892</v>
      </c>
      <c r="B494" s="19">
        <v>37256</v>
      </c>
      <c r="C494" s="5">
        <v>2001</v>
      </c>
      <c r="D494" s="24">
        <f t="shared" si="9"/>
        <v>4</v>
      </c>
      <c r="G494" s="5">
        <v>493</v>
      </c>
      <c r="H494" s="4">
        <v>46087</v>
      </c>
      <c r="I494" s="4" t="s">
        <v>75</v>
      </c>
      <c r="J494" s="23">
        <f t="shared" si="10"/>
        <v>1</v>
      </c>
    </row>
    <row r="495" spans="1:10">
      <c r="A495" s="19">
        <v>37257</v>
      </c>
      <c r="B495" s="19">
        <v>37621</v>
      </c>
      <c r="C495" s="5">
        <v>2002</v>
      </c>
      <c r="D495" s="24">
        <f t="shared" si="9"/>
        <v>6</v>
      </c>
      <c r="G495" s="5">
        <v>494</v>
      </c>
      <c r="H495" s="4">
        <v>46088</v>
      </c>
      <c r="I495" s="4" t="s">
        <v>1804</v>
      </c>
      <c r="J495" s="23">
        <f t="shared" si="10"/>
        <v>1</v>
      </c>
    </row>
    <row r="496" spans="1:10">
      <c r="A496" s="19">
        <v>37622</v>
      </c>
      <c r="B496" s="19">
        <v>37986</v>
      </c>
      <c r="C496" s="5">
        <v>2003</v>
      </c>
      <c r="D496" s="24">
        <f t="shared" si="9"/>
        <v>4</v>
      </c>
      <c r="G496" s="5">
        <v>495</v>
      </c>
      <c r="H496" s="4">
        <v>46089</v>
      </c>
      <c r="I496" s="4" t="s">
        <v>1640</v>
      </c>
      <c r="J496" s="23">
        <f t="shared" si="10"/>
        <v>1</v>
      </c>
    </row>
    <row r="497" spans="1:10">
      <c r="A497" s="19">
        <v>37987</v>
      </c>
      <c r="B497" s="19">
        <v>38352</v>
      </c>
      <c r="C497" s="5">
        <v>2004</v>
      </c>
      <c r="D497" s="24">
        <f t="shared" si="9"/>
        <v>1</v>
      </c>
      <c r="G497" s="5">
        <v>496</v>
      </c>
      <c r="H497" s="4">
        <v>46092</v>
      </c>
      <c r="I497" s="4" t="s">
        <v>707</v>
      </c>
      <c r="J497" s="23">
        <f t="shared" si="10"/>
        <v>3</v>
      </c>
    </row>
    <row r="498" spans="1:10">
      <c r="A498" s="19">
        <v>38353</v>
      </c>
      <c r="B498" s="19">
        <v>38717</v>
      </c>
      <c r="C498" s="5">
        <v>2005</v>
      </c>
      <c r="D498" s="24">
        <f t="shared" si="9"/>
        <v>3</v>
      </c>
      <c r="G498" s="5">
        <v>497</v>
      </c>
      <c r="H498" s="4">
        <v>46096</v>
      </c>
      <c r="I498" s="23">
        <v>311</v>
      </c>
      <c r="J498" s="23">
        <f t="shared" si="10"/>
        <v>4</v>
      </c>
    </row>
    <row r="499" spans="1:10">
      <c r="A499" s="19">
        <v>38718</v>
      </c>
      <c r="B499" s="19">
        <v>39082</v>
      </c>
      <c r="C499" s="5">
        <v>2006</v>
      </c>
      <c r="D499" s="24">
        <f t="shared" si="9"/>
        <v>3</v>
      </c>
      <c r="G499" s="5">
        <v>498</v>
      </c>
      <c r="H499" s="4">
        <v>46100</v>
      </c>
      <c r="I499" s="23" t="s">
        <v>1837</v>
      </c>
      <c r="J499" s="23">
        <f t="shared" si="10"/>
        <v>4</v>
      </c>
    </row>
    <row r="500" spans="1:10">
      <c r="A500" s="19">
        <v>39083</v>
      </c>
      <c r="B500" s="19">
        <v>39447</v>
      </c>
      <c r="C500" s="5">
        <v>2007</v>
      </c>
      <c r="D500" s="24">
        <f t="shared" si="9"/>
        <v>0</v>
      </c>
      <c r="G500" s="5">
        <v>499</v>
      </c>
      <c r="H500" s="4">
        <v>46101</v>
      </c>
      <c r="I500" s="23" t="s">
        <v>1840</v>
      </c>
      <c r="J500" s="23">
        <f t="shared" si="10"/>
        <v>1</v>
      </c>
    </row>
    <row r="501" spans="1:10">
      <c r="A501" s="19">
        <v>39448</v>
      </c>
      <c r="B501" s="19">
        <v>39813</v>
      </c>
      <c r="C501" s="5">
        <v>2008</v>
      </c>
      <c r="D501" s="24">
        <f t="shared" si="9"/>
        <v>2</v>
      </c>
      <c r="G501" s="5">
        <v>500</v>
      </c>
      <c r="H501" s="4">
        <v>46109</v>
      </c>
      <c r="I501" s="23" t="s">
        <v>1270</v>
      </c>
      <c r="J501" s="23">
        <f t="shared" si="10"/>
        <v>8</v>
      </c>
    </row>
    <row r="502" spans="1:10">
      <c r="A502" s="19">
        <v>39814</v>
      </c>
      <c r="B502" s="19">
        <v>40178</v>
      </c>
      <c r="C502" s="5">
        <v>2009</v>
      </c>
      <c r="D502" s="24">
        <f t="shared" si="9"/>
        <v>3</v>
      </c>
      <c r="G502" s="5">
        <v>501</v>
      </c>
      <c r="H502" s="4">
        <v>46122</v>
      </c>
      <c r="I502" s="23" t="s">
        <v>637</v>
      </c>
      <c r="J502" s="23">
        <f t="shared" si="10"/>
        <v>13</v>
      </c>
    </row>
    <row r="503" spans="1:10">
      <c r="A503" s="19">
        <v>40179</v>
      </c>
      <c r="B503" s="19">
        <v>40543</v>
      </c>
      <c r="C503" s="5">
        <v>2010</v>
      </c>
      <c r="D503" s="24">
        <f t="shared" si="9"/>
        <v>6</v>
      </c>
      <c r="G503" s="5">
        <v>502</v>
      </c>
      <c r="H503" s="4">
        <v>46123</v>
      </c>
      <c r="I503" s="23" t="s">
        <v>512</v>
      </c>
      <c r="J503" s="23">
        <f t="shared" si="10"/>
        <v>1</v>
      </c>
    </row>
    <row r="504" spans="1:10">
      <c r="A504" s="19">
        <v>40544</v>
      </c>
      <c r="B504" s="19">
        <v>40908</v>
      </c>
      <c r="C504" s="5">
        <v>2011</v>
      </c>
      <c r="D504" s="24">
        <f t="shared" si="9"/>
        <v>9</v>
      </c>
      <c r="G504" s="5">
        <v>503</v>
      </c>
      <c r="H504" s="4">
        <v>46124</v>
      </c>
      <c r="I504" s="23" t="s">
        <v>75</v>
      </c>
      <c r="J504" s="23">
        <f t="shared" si="10"/>
        <v>1</v>
      </c>
    </row>
    <row r="505" spans="1:10">
      <c r="A505" s="19">
        <v>40909</v>
      </c>
      <c r="B505" s="19">
        <v>41274</v>
      </c>
      <c r="C505" s="5">
        <v>2012</v>
      </c>
      <c r="D505" s="24">
        <f t="shared" si="9"/>
        <v>10</v>
      </c>
      <c r="G505" s="5">
        <v>504</v>
      </c>
      <c r="H505" s="4">
        <v>46125</v>
      </c>
      <c r="I505" s="23" t="s">
        <v>207</v>
      </c>
      <c r="J505" s="23">
        <f t="shared" si="10"/>
        <v>1</v>
      </c>
    </row>
    <row r="506" spans="1:10">
      <c r="A506" s="19">
        <v>41275</v>
      </c>
      <c r="B506" s="19">
        <v>41639</v>
      </c>
      <c r="C506" s="5">
        <v>2013</v>
      </c>
      <c r="D506" s="24">
        <f t="shared" si="9"/>
        <v>17</v>
      </c>
      <c r="G506" s="5">
        <v>505</v>
      </c>
      <c r="H506" s="4">
        <v>46126</v>
      </c>
      <c r="I506" s="23" t="s">
        <v>75</v>
      </c>
      <c r="J506" s="23">
        <f t="shared" si="10"/>
        <v>1</v>
      </c>
    </row>
    <row r="507" spans="1:10">
      <c r="A507" s="19">
        <v>41640</v>
      </c>
      <c r="B507" s="19">
        <v>42004</v>
      </c>
      <c r="C507" s="5">
        <v>2014</v>
      </c>
      <c r="D507" s="24">
        <f t="shared" ref="D507:D508" si="11">COUNTIFS(date,"&gt;="&amp;A507,date,"&lt;="&amp;B507)</f>
        <v>25</v>
      </c>
      <c r="G507" s="5">
        <v>506</v>
      </c>
      <c r="H507" s="4">
        <v>46127</v>
      </c>
      <c r="I507" s="23" t="s">
        <v>207</v>
      </c>
      <c r="J507" s="23">
        <f t="shared" si="10"/>
        <v>1</v>
      </c>
    </row>
    <row r="508" spans="1:10">
      <c r="A508" s="19">
        <v>42005</v>
      </c>
      <c r="B508" s="19">
        <v>42369</v>
      </c>
      <c r="C508" s="5">
        <v>2015</v>
      </c>
      <c r="D508" s="24">
        <f t="shared" si="11"/>
        <v>21</v>
      </c>
      <c r="G508" s="5">
        <v>507</v>
      </c>
      <c r="H508" s="4">
        <v>46128</v>
      </c>
      <c r="I508" s="23" t="s">
        <v>1882</v>
      </c>
      <c r="J508" s="23">
        <f t="shared" si="10"/>
        <v>1</v>
      </c>
    </row>
    <row r="509" spans="1:10">
      <c r="A509" s="19">
        <v>42370</v>
      </c>
      <c r="B509" s="19">
        <v>42735</v>
      </c>
      <c r="C509" s="5">
        <v>2016</v>
      </c>
      <c r="D509" s="24">
        <f t="shared" ref="D509:D510" si="12">COUNTIFS(date,"&gt;="&amp;A509,date,"&lt;="&amp;B509)</f>
        <v>20</v>
      </c>
      <c r="G509" s="5">
        <v>508</v>
      </c>
      <c r="H509" s="4">
        <v>46129</v>
      </c>
      <c r="I509" s="4" t="s">
        <v>1673</v>
      </c>
      <c r="J509" s="23">
        <f t="shared" si="10"/>
        <v>1</v>
      </c>
    </row>
    <row r="510" spans="1:10">
      <c r="A510" s="19">
        <v>42736</v>
      </c>
      <c r="B510" s="19">
        <v>43100</v>
      </c>
      <c r="C510" s="5">
        <v>2017</v>
      </c>
      <c r="D510" s="24">
        <f t="shared" si="12"/>
        <v>15</v>
      </c>
      <c r="G510" s="5">
        <v>509</v>
      </c>
      <c r="H510" s="4">
        <v>46130</v>
      </c>
      <c r="I510" s="4" t="s">
        <v>294</v>
      </c>
      <c r="J510" s="23">
        <f t="shared" si="10"/>
        <v>1</v>
      </c>
    </row>
    <row r="511" spans="1:10">
      <c r="A511" s="19">
        <v>43101</v>
      </c>
      <c r="B511" s="19">
        <v>43465</v>
      </c>
      <c r="C511" s="5">
        <v>2018</v>
      </c>
      <c r="D511" s="24">
        <f t="shared" ref="D511:D513" si="13">COUNTIFS(date,"&gt;="&amp;A511,date,"&lt;="&amp;B511)</f>
        <v>20</v>
      </c>
      <c r="G511" s="5">
        <v>510</v>
      </c>
      <c r="H511" s="4">
        <v>46136</v>
      </c>
      <c r="I511" s="4" t="s">
        <v>1893</v>
      </c>
      <c r="J511" s="23">
        <f t="shared" si="10"/>
        <v>6</v>
      </c>
    </row>
    <row r="512" spans="1:10">
      <c r="A512" s="19">
        <v>43466</v>
      </c>
      <c r="B512" s="19">
        <v>43830</v>
      </c>
      <c r="C512" s="5">
        <v>2019</v>
      </c>
      <c r="D512" s="24">
        <f t="shared" si="13"/>
        <v>20</v>
      </c>
      <c r="G512" s="5">
        <v>511</v>
      </c>
      <c r="H512" s="4">
        <v>46155</v>
      </c>
      <c r="I512" s="4" t="s">
        <v>1788</v>
      </c>
      <c r="J512" s="23">
        <f t="shared" si="10"/>
        <v>19</v>
      </c>
    </row>
    <row r="513" spans="1:13">
      <c r="A513" s="19">
        <v>43831</v>
      </c>
      <c r="B513" s="19">
        <v>44196</v>
      </c>
      <c r="C513" s="5">
        <v>2020</v>
      </c>
      <c r="D513" s="24">
        <f t="shared" si="13"/>
        <v>9</v>
      </c>
      <c r="G513" s="5">
        <v>512</v>
      </c>
      <c r="H513" s="4">
        <v>46164</v>
      </c>
      <c r="I513" s="4" t="s">
        <v>1777</v>
      </c>
      <c r="J513" s="23">
        <f t="shared" si="10"/>
        <v>9</v>
      </c>
    </row>
    <row r="514" spans="1:13">
      <c r="A514" s="19">
        <v>44197</v>
      </c>
      <c r="B514" s="19">
        <v>44561</v>
      </c>
      <c r="C514" s="5">
        <v>2021</v>
      </c>
      <c r="D514" s="24">
        <f t="shared" ref="D514:D518" si="14">COUNTIFS(date,"&gt;="&amp;A514,date,"&lt;="&amp;B514)</f>
        <v>13</v>
      </c>
      <c r="G514" s="5">
        <v>513</v>
      </c>
      <c r="H514" s="4">
        <v>46166</v>
      </c>
      <c r="I514" s="4" t="s">
        <v>1763</v>
      </c>
      <c r="J514" s="23">
        <f t="shared" si="10"/>
        <v>2</v>
      </c>
    </row>
    <row r="515" spans="1:13">
      <c r="A515" s="19">
        <v>44562</v>
      </c>
      <c r="B515" s="19">
        <v>44926</v>
      </c>
      <c r="C515" s="5">
        <v>2022</v>
      </c>
      <c r="D515" s="24">
        <f t="shared" si="14"/>
        <v>37</v>
      </c>
      <c r="G515" s="5">
        <v>514</v>
      </c>
      <c r="H515" s="4">
        <v>46172</v>
      </c>
      <c r="I515" s="4" t="s">
        <v>1796</v>
      </c>
      <c r="J515" s="23">
        <f t="shared" si="10"/>
        <v>6</v>
      </c>
      <c r="L515" s="25" t="s">
        <v>1298</v>
      </c>
      <c r="M515" s="115">
        <f>AVERAGE(days)</f>
        <v>30.148148148148149</v>
      </c>
    </row>
    <row r="516" spans="1:13">
      <c r="A516" s="19">
        <v>44927</v>
      </c>
      <c r="B516" s="19">
        <v>45291</v>
      </c>
      <c r="C516" s="5">
        <v>2023</v>
      </c>
      <c r="D516" s="24">
        <f t="shared" si="14"/>
        <v>60</v>
      </c>
      <c r="G516" s="5"/>
      <c r="H516" s="4">
        <v>46173</v>
      </c>
      <c r="I516" s="4" t="s">
        <v>24</v>
      </c>
      <c r="J516" s="23"/>
    </row>
    <row r="517" spans="1:13">
      <c r="A517" s="19">
        <v>45292</v>
      </c>
      <c r="B517" s="19">
        <v>45657</v>
      </c>
      <c r="C517" s="5">
        <v>2024</v>
      </c>
      <c r="D517" s="24">
        <f t="shared" ref="D517" si="15">COUNTIFS(date,"&gt;="&amp;A517,date,"&lt;="&amp;B517)</f>
        <v>67</v>
      </c>
      <c r="G517" s="5"/>
      <c r="H517" s="4">
        <v>46255</v>
      </c>
      <c r="I517" s="4" t="s">
        <v>1758</v>
      </c>
      <c r="J517" s="23"/>
    </row>
    <row r="518" spans="1:13">
      <c r="A518" s="19">
        <v>45658</v>
      </c>
      <c r="B518" s="19">
        <v>46022</v>
      </c>
      <c r="C518" s="5">
        <v>2025</v>
      </c>
      <c r="D518" s="24">
        <f t="shared" si="14"/>
        <v>65</v>
      </c>
      <c r="G518" s="5"/>
      <c r="H518" s="4">
        <v>46256</v>
      </c>
      <c r="I518" s="4" t="s">
        <v>1758</v>
      </c>
      <c r="J518" s="23"/>
    </row>
    <row r="519" spans="1:13">
      <c r="A519" s="19">
        <v>46023</v>
      </c>
      <c r="B519" s="19">
        <v>46387</v>
      </c>
      <c r="C519" s="5">
        <v>2026</v>
      </c>
      <c r="D519" s="24">
        <f t="shared" ref="D519" si="16">COUNTIFS(date,"&gt;="&amp;A519,date,"&lt;="&amp;B519)</f>
        <v>35</v>
      </c>
      <c r="G519" s="5"/>
      <c r="H519" s="4">
        <v>46257</v>
      </c>
      <c r="I519" s="4" t="s">
        <v>1758</v>
      </c>
      <c r="J519" s="23"/>
    </row>
  </sheetData>
  <sortState xmlns:xlrd2="http://schemas.microsoft.com/office/spreadsheetml/2017/richdata2" ref="H319:J322">
    <sortCondition ref="H319:H322"/>
    <sortCondition ref="I319:I322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BEFD4-0100-4B59-A7CE-7291566C0688}">
  <sheetPr codeName="Sheet17"/>
  <dimension ref="A1:E35"/>
  <sheetViews>
    <sheetView workbookViewId="0">
      <pane ySplit="1" topLeftCell="A2" activePane="bottomLeft" state="frozen"/>
      <selection pane="bottomLeft" activeCell="A2" sqref="A2:A4"/>
    </sheetView>
  </sheetViews>
  <sheetFormatPr defaultRowHeight="12.75"/>
  <cols>
    <col min="1" max="1" width="9.140625" bestFit="1" customWidth="1"/>
    <col min="2" max="2" width="33.28515625" bestFit="1" customWidth="1"/>
    <col min="3" max="3" width="18.7109375" bestFit="1" customWidth="1"/>
    <col min="4" max="4" width="18.42578125" bestFit="1" customWidth="1"/>
  </cols>
  <sheetData>
    <row r="1" spans="1:5">
      <c r="A1" s="2" t="s">
        <v>0</v>
      </c>
      <c r="B1" s="1" t="s">
        <v>53</v>
      </c>
      <c r="C1" s="1" t="s">
        <v>1</v>
      </c>
      <c r="D1" s="1" t="s">
        <v>904</v>
      </c>
      <c r="E1" s="132" t="s">
        <v>1361</v>
      </c>
    </row>
    <row r="2" spans="1:5">
      <c r="A2" s="133">
        <v>46173</v>
      </c>
      <c r="B2" s="134" t="s">
        <v>24</v>
      </c>
      <c r="C2" s="134" t="s">
        <v>1764</v>
      </c>
      <c r="D2" s="134" t="s">
        <v>2285</v>
      </c>
      <c r="E2" s="134">
        <v>98</v>
      </c>
    </row>
    <row r="3" spans="1:5">
      <c r="A3" s="110">
        <v>46175</v>
      </c>
      <c r="B3" s="48" t="s">
        <v>1799</v>
      </c>
      <c r="C3" s="48" t="s">
        <v>1607</v>
      </c>
      <c r="D3" s="48" t="s">
        <v>2285</v>
      </c>
      <c r="E3" s="47"/>
    </row>
    <row r="4" spans="1:5">
      <c r="A4" s="135">
        <v>46178</v>
      </c>
      <c r="B4" s="136" t="s">
        <v>239</v>
      </c>
      <c r="C4" s="136" t="s">
        <v>1680</v>
      </c>
      <c r="D4" s="136" t="s">
        <v>1665</v>
      </c>
      <c r="E4" s="137"/>
    </row>
    <row r="5" spans="1:5">
      <c r="A5" s="110">
        <v>46184</v>
      </c>
      <c r="B5" s="48" t="s">
        <v>1797</v>
      </c>
      <c r="C5" s="48" t="s">
        <v>1798</v>
      </c>
      <c r="D5" s="48" t="s">
        <v>1665</v>
      </c>
      <c r="E5" s="47"/>
    </row>
    <row r="6" spans="1:5">
      <c r="A6" s="133">
        <v>46185</v>
      </c>
      <c r="B6" s="134" t="s">
        <v>1789</v>
      </c>
      <c r="C6" s="134" t="s">
        <v>1764</v>
      </c>
      <c r="D6" s="134" t="s">
        <v>1759</v>
      </c>
      <c r="E6" s="49">
        <v>98</v>
      </c>
    </row>
    <row r="7" spans="1:5">
      <c r="A7" s="133">
        <v>46211</v>
      </c>
      <c r="B7" s="134" t="s">
        <v>1795</v>
      </c>
      <c r="C7" s="134" t="s">
        <v>383</v>
      </c>
      <c r="D7" s="134" t="s">
        <v>1759</v>
      </c>
      <c r="E7" s="49">
        <v>98</v>
      </c>
    </row>
    <row r="8" spans="1:5">
      <c r="A8" s="110">
        <v>46218</v>
      </c>
      <c r="B8" s="48" t="s">
        <v>36</v>
      </c>
      <c r="C8" s="48" t="s">
        <v>1764</v>
      </c>
      <c r="D8" s="48" t="s">
        <v>1665</v>
      </c>
      <c r="E8" s="47"/>
    </row>
    <row r="9" spans="1:5">
      <c r="A9" s="133">
        <v>46221</v>
      </c>
      <c r="B9" s="134" t="s">
        <v>246</v>
      </c>
      <c r="C9" s="134" t="s">
        <v>1764</v>
      </c>
      <c r="D9" s="134" t="s">
        <v>1759</v>
      </c>
      <c r="E9" s="49">
        <v>98</v>
      </c>
    </row>
    <row r="10" spans="1:5">
      <c r="A10" s="110">
        <v>46235</v>
      </c>
      <c r="B10" s="48" t="s">
        <v>1765</v>
      </c>
      <c r="C10" s="48" t="s">
        <v>1764</v>
      </c>
      <c r="D10" s="48" t="s">
        <v>1665</v>
      </c>
      <c r="E10" s="47"/>
    </row>
    <row r="11" spans="1:5">
      <c r="A11" s="110">
        <v>46246</v>
      </c>
      <c r="B11" s="48" t="s">
        <v>1901</v>
      </c>
      <c r="C11" s="48" t="s">
        <v>1680</v>
      </c>
      <c r="D11" s="48" t="s">
        <v>1665</v>
      </c>
      <c r="E11" s="47"/>
    </row>
    <row r="12" spans="1:5">
      <c r="A12" s="133">
        <v>46249</v>
      </c>
      <c r="B12" s="134" t="s">
        <v>480</v>
      </c>
      <c r="C12" s="134" t="s">
        <v>1764</v>
      </c>
      <c r="D12" s="134" t="s">
        <v>1759</v>
      </c>
      <c r="E12" s="49">
        <v>98</v>
      </c>
    </row>
    <row r="13" spans="1:5">
      <c r="A13" s="133">
        <v>46252</v>
      </c>
      <c r="B13" s="134" t="s">
        <v>195</v>
      </c>
      <c r="C13" s="134" t="s">
        <v>1764</v>
      </c>
      <c r="D13" s="134" t="s">
        <v>1759</v>
      </c>
      <c r="E13" s="49">
        <v>98</v>
      </c>
    </row>
    <row r="14" spans="1:5">
      <c r="A14" s="110">
        <v>46253</v>
      </c>
      <c r="B14" s="48" t="s">
        <v>1900</v>
      </c>
      <c r="C14" s="48" t="s">
        <v>1297</v>
      </c>
      <c r="D14" s="48" t="s">
        <v>1665</v>
      </c>
      <c r="E14" s="47"/>
    </row>
    <row r="15" spans="1:5">
      <c r="A15" s="4">
        <v>46255</v>
      </c>
      <c r="B15" s="14" t="s">
        <v>1758</v>
      </c>
      <c r="C15" s="48" t="s">
        <v>1526</v>
      </c>
      <c r="D15" s="48" t="s">
        <v>1776</v>
      </c>
      <c r="E15" s="47"/>
    </row>
    <row r="16" spans="1:5">
      <c r="A16" s="4">
        <v>46256</v>
      </c>
      <c r="B16" s="14" t="s">
        <v>1758</v>
      </c>
      <c r="C16" s="48" t="s">
        <v>1526</v>
      </c>
      <c r="D16" s="48" t="s">
        <v>1776</v>
      </c>
      <c r="E16" s="47"/>
    </row>
    <row r="17" spans="1:5">
      <c r="A17" s="4">
        <v>46257</v>
      </c>
      <c r="B17" s="14" t="s">
        <v>1758</v>
      </c>
      <c r="C17" s="48" t="s">
        <v>1526</v>
      </c>
      <c r="D17" s="48" t="s">
        <v>1776</v>
      </c>
      <c r="E17" s="47"/>
    </row>
    <row r="18" spans="1:5">
      <c r="A18" s="110">
        <v>46260</v>
      </c>
      <c r="B18" s="48" t="s">
        <v>238</v>
      </c>
      <c r="C18" s="48" t="s">
        <v>1607</v>
      </c>
      <c r="D18" s="48" t="s">
        <v>1904</v>
      </c>
      <c r="E18" s="47"/>
    </row>
    <row r="19" spans="1:5">
      <c r="A19" s="110">
        <v>46263</v>
      </c>
      <c r="B19" s="111">
        <v>311</v>
      </c>
      <c r="C19" s="48" t="s">
        <v>1764</v>
      </c>
      <c r="D19" s="48" t="s">
        <v>1759</v>
      </c>
      <c r="E19" s="47"/>
    </row>
    <row r="20" spans="1:5">
      <c r="A20" s="110">
        <v>46287</v>
      </c>
      <c r="B20" s="48" t="s">
        <v>609</v>
      </c>
      <c r="C20" s="48" t="s">
        <v>1632</v>
      </c>
      <c r="D20" s="48" t="s">
        <v>1665</v>
      </c>
      <c r="E20" s="47"/>
    </row>
    <row r="21" spans="1:5">
      <c r="A21" s="110">
        <v>46305</v>
      </c>
      <c r="B21" s="48" t="s">
        <v>84</v>
      </c>
      <c r="C21" s="48" t="s">
        <v>1764</v>
      </c>
      <c r="D21" s="48" t="s">
        <v>1759</v>
      </c>
      <c r="E21" s="47"/>
    </row>
    <row r="22" spans="1:5">
      <c r="A22" s="110">
        <v>46309</v>
      </c>
      <c r="B22" s="48" t="s">
        <v>1903</v>
      </c>
      <c r="C22" s="48" t="s">
        <v>1747</v>
      </c>
      <c r="D22" s="48" t="s">
        <v>1759</v>
      </c>
      <c r="E22" s="47"/>
    </row>
    <row r="23" spans="1:5">
      <c r="A23" s="110">
        <v>46313</v>
      </c>
      <c r="B23" s="26" t="s">
        <v>2286</v>
      </c>
      <c r="C23" s="48" t="s">
        <v>1747</v>
      </c>
      <c r="D23" s="48"/>
      <c r="E23" s="47"/>
    </row>
    <row r="24" spans="1:5">
      <c r="A24" s="110">
        <v>46314</v>
      </c>
      <c r="B24" s="48" t="s">
        <v>1227</v>
      </c>
      <c r="C24" s="48" t="s">
        <v>1764</v>
      </c>
      <c r="D24" s="48" t="s">
        <v>1759</v>
      </c>
      <c r="E24" s="47"/>
    </row>
    <row r="25" spans="1:5">
      <c r="A25" s="110">
        <v>46335</v>
      </c>
      <c r="B25" s="48" t="s">
        <v>42</v>
      </c>
      <c r="C25" s="47" t="s">
        <v>1747</v>
      </c>
      <c r="D25" s="48" t="s">
        <v>1759</v>
      </c>
      <c r="E25" s="47"/>
    </row>
    <row r="26" spans="1:5">
      <c r="A26" s="110">
        <v>46337</v>
      </c>
      <c r="B26" s="48" t="s">
        <v>42</v>
      </c>
      <c r="C26" s="47" t="s">
        <v>1747</v>
      </c>
      <c r="D26" s="48" t="s">
        <v>1759</v>
      </c>
      <c r="E26" s="47"/>
    </row>
    <row r="27" spans="1:5">
      <c r="A27" s="110">
        <v>46342</v>
      </c>
      <c r="B27" s="48" t="s">
        <v>2294</v>
      </c>
      <c r="C27" s="48" t="s">
        <v>1607</v>
      </c>
      <c r="D27" s="48" t="s">
        <v>1665</v>
      </c>
      <c r="E27" s="47"/>
    </row>
    <row r="28" spans="1:5">
      <c r="A28" s="110">
        <v>46346</v>
      </c>
      <c r="B28" s="48" t="s">
        <v>601</v>
      </c>
      <c r="C28" s="48" t="s">
        <v>1902</v>
      </c>
      <c r="D28" s="48" t="s">
        <v>1665</v>
      </c>
      <c r="E28" s="47"/>
    </row>
    <row r="29" spans="1:5">
      <c r="A29" s="110"/>
      <c r="B29" s="48"/>
      <c r="C29" s="47"/>
      <c r="D29" s="47"/>
      <c r="E29" s="47"/>
    </row>
    <row r="30" spans="1:5">
      <c r="A30" s="110"/>
      <c r="B30" s="48"/>
      <c r="C30" s="47"/>
      <c r="D30" s="47"/>
      <c r="E30" s="47"/>
    </row>
    <row r="31" spans="1:5">
      <c r="A31" s="110"/>
      <c r="B31" s="48"/>
      <c r="C31" s="47"/>
      <c r="D31" s="47"/>
      <c r="E31" s="47"/>
    </row>
    <row r="32" spans="1:5">
      <c r="A32" s="110"/>
      <c r="B32" s="48"/>
      <c r="C32" s="47"/>
      <c r="D32" s="47"/>
      <c r="E32" s="47"/>
    </row>
    <row r="33" spans="1:5">
      <c r="A33" s="110"/>
      <c r="B33" s="48"/>
      <c r="C33" s="47"/>
      <c r="D33" s="47"/>
      <c r="E33" s="47"/>
    </row>
    <row r="34" spans="1:5">
      <c r="A34" s="110"/>
      <c r="B34" s="48"/>
      <c r="C34" s="47"/>
      <c r="D34" s="47"/>
      <c r="E34" s="47"/>
    </row>
    <row r="35" spans="1:5">
      <c r="A35" s="110"/>
      <c r="B35" s="48"/>
      <c r="C35" s="47"/>
      <c r="D35" s="47"/>
    </row>
  </sheetData>
  <sortState xmlns:xlrd2="http://schemas.microsoft.com/office/spreadsheetml/2017/richdata2" ref="A2:D26">
    <sortCondition ref="A2:A26"/>
  </sortState>
  <phoneticPr fontId="16" type="noConversion"/>
  <hyperlinks>
    <hyperlink ref="B12" r:id="rId1" display="https://www.theboneonline.com/fp/mtley-cre-return-carnival-sins-mtley-cre/" xr:uid="{31319E9E-99BC-49B7-AA40-EB72883BA4A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4F344-6249-4A18-B88C-A6070AB286F0}">
  <dimension ref="A1:X127"/>
  <sheetViews>
    <sheetView workbookViewId="0">
      <pane ySplit="1" topLeftCell="A2" activePane="bottomLeft" state="frozen"/>
      <selection pane="bottomLeft" activeCell="O2" sqref="O2:O14"/>
    </sheetView>
  </sheetViews>
  <sheetFormatPr defaultColWidth="9.140625" defaultRowHeight="12.75"/>
  <cols>
    <col min="1" max="1" width="9.140625" style="20"/>
    <col min="2" max="2" width="8.140625" style="88" bestFit="1" customWidth="1"/>
    <col min="3" max="3" width="20.85546875" style="20" bestFit="1" customWidth="1"/>
    <col min="4" max="4" width="39" style="20" customWidth="1"/>
    <col min="5" max="5" width="19.85546875" style="20" customWidth="1"/>
    <col min="6" max="6" width="7.42578125" style="20" customWidth="1"/>
    <col min="7" max="7" width="10.85546875" style="20" customWidth="1"/>
    <col min="8" max="8" width="9.7109375" style="20" bestFit="1" customWidth="1"/>
    <col min="9" max="9" width="7.7109375" style="20" bestFit="1" customWidth="1"/>
    <col min="10" max="10" width="7.7109375" style="20" customWidth="1"/>
    <col min="11" max="11" width="6.5703125" style="20" bestFit="1" customWidth="1"/>
    <col min="12" max="12" width="12.42578125" style="20" customWidth="1"/>
    <col min="13" max="13" width="12" style="20" bestFit="1" customWidth="1"/>
    <col min="14" max="14" width="9.140625" style="20"/>
    <col min="15" max="15" width="18.85546875" style="20" bestFit="1" customWidth="1"/>
    <col min="16" max="16" width="17.7109375" style="20" bestFit="1" customWidth="1"/>
    <col min="17" max="17" width="15.28515625" style="20" bestFit="1" customWidth="1"/>
    <col min="18" max="18" width="11.5703125" style="20" bestFit="1" customWidth="1"/>
    <col min="19" max="20" width="9.140625" style="20"/>
    <col min="21" max="21" width="5" style="20" bestFit="1" customWidth="1"/>
    <col min="22" max="22" width="19.140625" style="20" bestFit="1" customWidth="1"/>
    <col min="23" max="23" width="16.28515625" style="20" bestFit="1" customWidth="1"/>
    <col min="24" max="24" width="12" style="20" bestFit="1" customWidth="1"/>
    <col min="25" max="16384" width="9.140625" style="20"/>
  </cols>
  <sheetData>
    <row r="1" spans="1:17" ht="30">
      <c r="A1" s="78" t="s">
        <v>118</v>
      </c>
      <c r="B1" s="77" t="s">
        <v>0</v>
      </c>
      <c r="C1" s="78" t="s">
        <v>53</v>
      </c>
      <c r="D1" s="78" t="s">
        <v>1356</v>
      </c>
      <c r="E1" s="78" t="s">
        <v>1</v>
      </c>
      <c r="F1" s="78" t="s">
        <v>1357</v>
      </c>
      <c r="G1" s="78" t="s">
        <v>1396</v>
      </c>
      <c r="H1" s="78" t="s">
        <v>1358</v>
      </c>
      <c r="I1" s="78" t="s">
        <v>1359</v>
      </c>
      <c r="J1" s="78" t="s">
        <v>1779</v>
      </c>
      <c r="K1" s="78" t="s">
        <v>1360</v>
      </c>
      <c r="L1" s="78" t="s">
        <v>1361</v>
      </c>
      <c r="O1" s="78" t="s">
        <v>1</v>
      </c>
      <c r="Q1" s="78" t="s">
        <v>1396</v>
      </c>
    </row>
    <row r="2" spans="1:17">
      <c r="A2" s="65">
        <v>1</v>
      </c>
      <c r="B2" s="110">
        <v>46032</v>
      </c>
      <c r="C2" s="111" t="s">
        <v>218</v>
      </c>
      <c r="D2" s="102" t="s">
        <v>1780</v>
      </c>
      <c r="E2" s="102" t="s">
        <v>574</v>
      </c>
      <c r="F2" s="81" t="s">
        <v>1365</v>
      </c>
      <c r="G2" s="81" t="s">
        <v>1397</v>
      </c>
      <c r="H2" s="65">
        <v>1</v>
      </c>
      <c r="I2" s="65">
        <f t="shared" ref="I2:I7" si="0">LEN(TRIM(D2))-LEN(SUBSTITUTE(TRIM(D2),",",""))+1</f>
        <v>1</v>
      </c>
      <c r="J2" s="65">
        <v>1</v>
      </c>
      <c r="K2" s="81"/>
      <c r="L2" s="103" t="s">
        <v>1363</v>
      </c>
      <c r="O2" s="102" t="s">
        <v>574</v>
      </c>
      <c r="Q2" s="81" t="s">
        <v>1397</v>
      </c>
    </row>
    <row r="3" spans="1:17">
      <c r="A3" s="65">
        <v>2</v>
      </c>
      <c r="B3" s="110">
        <v>46042</v>
      </c>
      <c r="C3" s="111" t="s">
        <v>243</v>
      </c>
      <c r="D3" s="102" t="s">
        <v>1781</v>
      </c>
      <c r="E3" s="102" t="s">
        <v>81</v>
      </c>
      <c r="F3" s="81" t="s">
        <v>1365</v>
      </c>
      <c r="G3" s="81" t="s">
        <v>1616</v>
      </c>
      <c r="H3" s="65">
        <v>1</v>
      </c>
      <c r="I3" s="65">
        <f t="shared" si="0"/>
        <v>3</v>
      </c>
      <c r="J3" s="65">
        <v>3</v>
      </c>
      <c r="K3" s="81"/>
      <c r="L3" s="103" t="s">
        <v>1363</v>
      </c>
      <c r="O3" s="102" t="s">
        <v>81</v>
      </c>
      <c r="Q3" s="81" t="s">
        <v>1616</v>
      </c>
    </row>
    <row r="4" spans="1:17">
      <c r="A4" s="65">
        <v>3</v>
      </c>
      <c r="B4" s="110">
        <v>46045</v>
      </c>
      <c r="C4" s="111" t="s">
        <v>35</v>
      </c>
      <c r="D4" s="102" t="s">
        <v>1785</v>
      </c>
      <c r="E4" s="102" t="s">
        <v>1786</v>
      </c>
      <c r="F4" s="81" t="s">
        <v>1365</v>
      </c>
      <c r="G4" s="81" t="s">
        <v>1616</v>
      </c>
      <c r="H4" s="65">
        <v>1</v>
      </c>
      <c r="I4" s="65">
        <f t="shared" si="0"/>
        <v>2</v>
      </c>
      <c r="J4" s="65">
        <v>0</v>
      </c>
      <c r="K4" s="65"/>
      <c r="L4" s="12" t="s">
        <v>1363</v>
      </c>
      <c r="O4" s="102" t="s">
        <v>1786</v>
      </c>
      <c r="Q4" s="103" t="s">
        <v>1414</v>
      </c>
    </row>
    <row r="5" spans="1:17">
      <c r="A5" s="65">
        <v>4</v>
      </c>
      <c r="B5" s="110">
        <v>46052</v>
      </c>
      <c r="C5" s="111" t="s">
        <v>629</v>
      </c>
      <c r="D5" s="102" t="s">
        <v>1787</v>
      </c>
      <c r="E5" s="102" t="s">
        <v>44</v>
      </c>
      <c r="F5" s="81" t="s">
        <v>1365</v>
      </c>
      <c r="G5" s="81" t="s">
        <v>1397</v>
      </c>
      <c r="H5" s="65">
        <v>1</v>
      </c>
      <c r="I5" s="65">
        <f t="shared" si="0"/>
        <v>2</v>
      </c>
      <c r="J5" s="65">
        <v>2</v>
      </c>
      <c r="K5" s="65"/>
      <c r="L5" s="12" t="s">
        <v>1363</v>
      </c>
      <c r="O5" s="102" t="s">
        <v>44</v>
      </c>
      <c r="Q5" s="103" t="s">
        <v>1362</v>
      </c>
    </row>
    <row r="6" spans="1:17">
      <c r="A6" s="65">
        <v>5</v>
      </c>
      <c r="B6" s="110">
        <v>46057</v>
      </c>
      <c r="C6" s="111" t="s">
        <v>1778</v>
      </c>
      <c r="D6" s="102" t="s">
        <v>1790</v>
      </c>
      <c r="E6" s="102" t="s">
        <v>541</v>
      </c>
      <c r="F6" s="81" t="s">
        <v>1365</v>
      </c>
      <c r="G6" s="81" t="s">
        <v>1397</v>
      </c>
      <c r="H6" s="65">
        <v>1</v>
      </c>
      <c r="I6" s="65">
        <f t="shared" si="0"/>
        <v>1</v>
      </c>
      <c r="J6" s="65">
        <v>2</v>
      </c>
      <c r="K6" s="65"/>
      <c r="L6" s="12" t="s">
        <v>1791</v>
      </c>
      <c r="O6" s="102" t="s">
        <v>541</v>
      </c>
      <c r="Q6" s="103" t="s">
        <v>1666</v>
      </c>
    </row>
    <row r="7" spans="1:17">
      <c r="A7" s="65">
        <v>6</v>
      </c>
      <c r="B7" s="110">
        <v>46080</v>
      </c>
      <c r="C7" s="111" t="s">
        <v>36</v>
      </c>
      <c r="D7" s="102" t="s">
        <v>50</v>
      </c>
      <c r="E7" s="102" t="s">
        <v>1297</v>
      </c>
      <c r="F7" s="81" t="s">
        <v>1365</v>
      </c>
      <c r="G7" s="81" t="s">
        <v>1397</v>
      </c>
      <c r="H7" s="65">
        <v>1</v>
      </c>
      <c r="I7" s="65">
        <f t="shared" si="0"/>
        <v>1</v>
      </c>
      <c r="J7" s="65">
        <v>2</v>
      </c>
      <c r="K7" s="65"/>
      <c r="L7" s="12" t="s">
        <v>1363</v>
      </c>
      <c r="O7" s="102" t="s">
        <v>1297</v>
      </c>
      <c r="Q7" s="103" t="s">
        <v>1839</v>
      </c>
    </row>
    <row r="8" spans="1:17" ht="25.5">
      <c r="A8" s="65">
        <v>7</v>
      </c>
      <c r="B8" s="110">
        <v>46084</v>
      </c>
      <c r="C8" s="111" t="s">
        <v>1802</v>
      </c>
      <c r="D8" s="102" t="s">
        <v>1818</v>
      </c>
      <c r="E8" s="102" t="s">
        <v>515</v>
      </c>
      <c r="F8" s="103" t="s">
        <v>1830</v>
      </c>
      <c r="G8" s="103" t="s">
        <v>1414</v>
      </c>
      <c r="H8" s="65">
        <v>1</v>
      </c>
      <c r="I8" s="65">
        <f t="shared" ref="I8:I13" si="1">LEN(TRIM(D8))-LEN(SUBSTITUTE(TRIM(D8),",",""))+1</f>
        <v>1</v>
      </c>
      <c r="J8" s="65">
        <v>1</v>
      </c>
      <c r="K8" s="65"/>
      <c r="L8" s="12" t="s">
        <v>1363</v>
      </c>
      <c r="O8" s="102" t="s">
        <v>515</v>
      </c>
      <c r="Q8" s="103" t="s">
        <v>1402</v>
      </c>
    </row>
    <row r="9" spans="1:17" ht="25.5">
      <c r="A9" s="65">
        <v>8</v>
      </c>
      <c r="B9" s="110">
        <v>46085</v>
      </c>
      <c r="C9" s="111" t="s">
        <v>1640</v>
      </c>
      <c r="D9" s="102" t="s">
        <v>1826</v>
      </c>
      <c r="E9" s="102" t="s">
        <v>1416</v>
      </c>
      <c r="F9" s="103"/>
      <c r="G9" s="103" t="s">
        <v>1362</v>
      </c>
      <c r="H9" s="65">
        <v>1</v>
      </c>
      <c r="I9" s="65">
        <f t="shared" si="1"/>
        <v>3</v>
      </c>
      <c r="J9" s="65">
        <v>1</v>
      </c>
      <c r="K9" s="65"/>
      <c r="L9" s="12" t="s">
        <v>1363</v>
      </c>
      <c r="O9" s="102" t="s">
        <v>1416</v>
      </c>
      <c r="Q9" s="103"/>
    </row>
    <row r="10" spans="1:17" ht="38.25">
      <c r="A10" s="65">
        <v>9</v>
      </c>
      <c r="B10" s="110">
        <v>46086</v>
      </c>
      <c r="C10" s="111" t="s">
        <v>75</v>
      </c>
      <c r="D10" s="102" t="s">
        <v>1827</v>
      </c>
      <c r="E10" s="102" t="s">
        <v>1416</v>
      </c>
      <c r="F10" s="103"/>
      <c r="G10" s="103" t="s">
        <v>1362</v>
      </c>
      <c r="H10" s="65">
        <v>1</v>
      </c>
      <c r="I10" s="65">
        <f t="shared" si="1"/>
        <v>7</v>
      </c>
      <c r="J10" s="65">
        <v>0</v>
      </c>
      <c r="K10" s="65"/>
      <c r="L10" s="12" t="s">
        <v>1363</v>
      </c>
      <c r="O10" s="102" t="s">
        <v>1838</v>
      </c>
      <c r="Q10" s="103"/>
    </row>
    <row r="11" spans="1:17" ht="38.25">
      <c r="A11" s="65">
        <v>10</v>
      </c>
      <c r="B11" s="110">
        <v>46087</v>
      </c>
      <c r="C11" s="111" t="s">
        <v>75</v>
      </c>
      <c r="D11" s="102" t="s">
        <v>1831</v>
      </c>
      <c r="E11" s="102" t="s">
        <v>1416</v>
      </c>
      <c r="F11" s="103"/>
      <c r="G11" s="103" t="s">
        <v>1362</v>
      </c>
      <c r="H11" s="65">
        <v>1</v>
      </c>
      <c r="I11" s="65">
        <f t="shared" si="1"/>
        <v>8</v>
      </c>
      <c r="J11" s="65">
        <v>2</v>
      </c>
      <c r="K11" s="65"/>
      <c r="L11" s="12" t="s">
        <v>1363</v>
      </c>
      <c r="O11" s="102" t="s">
        <v>1605</v>
      </c>
      <c r="Q11" s="103"/>
    </row>
    <row r="12" spans="1:17" ht="25.5">
      <c r="A12" s="65">
        <v>11</v>
      </c>
      <c r="B12" s="110">
        <v>46088</v>
      </c>
      <c r="C12" s="111" t="s">
        <v>1804</v>
      </c>
      <c r="D12" s="102" t="s">
        <v>1828</v>
      </c>
      <c r="E12" s="102" t="s">
        <v>1416</v>
      </c>
      <c r="F12" s="103"/>
      <c r="G12" s="103" t="s">
        <v>1362</v>
      </c>
      <c r="H12" s="65">
        <v>1</v>
      </c>
      <c r="I12" s="65">
        <f t="shared" si="1"/>
        <v>5</v>
      </c>
      <c r="J12" s="65">
        <v>2</v>
      </c>
      <c r="K12" s="65"/>
      <c r="L12" s="12" t="s">
        <v>1363</v>
      </c>
      <c r="O12" s="102" t="s">
        <v>1486</v>
      </c>
      <c r="Q12" s="103"/>
    </row>
    <row r="13" spans="1:17" ht="63.75">
      <c r="A13" s="65">
        <v>12</v>
      </c>
      <c r="B13" s="110">
        <v>46089</v>
      </c>
      <c r="C13" s="111" t="s">
        <v>1640</v>
      </c>
      <c r="D13" s="102" t="s">
        <v>1829</v>
      </c>
      <c r="E13" s="102" t="s">
        <v>1416</v>
      </c>
      <c r="F13" s="103"/>
      <c r="G13" s="103" t="s">
        <v>1362</v>
      </c>
      <c r="H13" s="65">
        <v>1</v>
      </c>
      <c r="I13" s="65">
        <f t="shared" si="1"/>
        <v>11</v>
      </c>
      <c r="J13" s="65">
        <v>2</v>
      </c>
      <c r="K13" s="65"/>
      <c r="L13" s="12" t="s">
        <v>1363</v>
      </c>
      <c r="O13" s="102" t="s">
        <v>175</v>
      </c>
      <c r="Q13" s="103"/>
    </row>
    <row r="14" spans="1:17" ht="25.5">
      <c r="A14" s="65">
        <v>13</v>
      </c>
      <c r="B14" s="110">
        <v>46092</v>
      </c>
      <c r="C14" s="111" t="s">
        <v>707</v>
      </c>
      <c r="D14" s="102"/>
      <c r="E14" s="102" t="s">
        <v>193</v>
      </c>
      <c r="F14" s="103" t="s">
        <v>1365</v>
      </c>
      <c r="G14" s="103" t="s">
        <v>1666</v>
      </c>
      <c r="H14" s="65">
        <v>1</v>
      </c>
      <c r="I14" s="66">
        <f>LEN(TRIM(D14))-LEN(SUBSTITUTE(TRIM(D14),",",""))+1-1</f>
        <v>0</v>
      </c>
      <c r="J14" s="65">
        <v>0</v>
      </c>
      <c r="K14" s="65"/>
      <c r="L14" s="12" t="s">
        <v>1363</v>
      </c>
      <c r="O14" s="102" t="s">
        <v>1757</v>
      </c>
      <c r="Q14" s="103"/>
    </row>
    <row r="15" spans="1:17" ht="25.5">
      <c r="A15" s="65">
        <v>14</v>
      </c>
      <c r="B15" s="110">
        <v>46096</v>
      </c>
      <c r="C15" s="122">
        <v>311</v>
      </c>
      <c r="D15" s="102" t="s">
        <v>1833</v>
      </c>
      <c r="E15" s="102" t="s">
        <v>51</v>
      </c>
      <c r="F15" s="103" t="s">
        <v>1365</v>
      </c>
      <c r="G15" s="103" t="s">
        <v>1616</v>
      </c>
      <c r="H15" s="65">
        <v>1</v>
      </c>
      <c r="I15" s="65">
        <f t="shared" ref="I15" si="2">LEN(TRIM(D15))-LEN(SUBSTITUTE(TRIM(D15),",",""))+1</f>
        <v>3</v>
      </c>
      <c r="J15" s="65">
        <v>4</v>
      </c>
      <c r="K15" s="65"/>
      <c r="L15" s="12" t="s">
        <v>1836</v>
      </c>
      <c r="O15" s="102"/>
      <c r="Q15" s="103"/>
    </row>
    <row r="16" spans="1:17" ht="25.5">
      <c r="A16" s="65">
        <v>15</v>
      </c>
      <c r="B16" s="110">
        <v>46100</v>
      </c>
      <c r="C16" s="122" t="s">
        <v>1837</v>
      </c>
      <c r="D16" s="102"/>
      <c r="E16" s="102" t="s">
        <v>1838</v>
      </c>
      <c r="F16" s="103" t="s">
        <v>1365</v>
      </c>
      <c r="G16" s="103" t="s">
        <v>1839</v>
      </c>
      <c r="H16" s="65">
        <v>1</v>
      </c>
      <c r="I16" s="66">
        <f>LEN(TRIM(D16))-LEN(SUBSTITUTE(TRIM(D16),",",""))+1-1</f>
        <v>0</v>
      </c>
      <c r="J16" s="65">
        <v>1</v>
      </c>
      <c r="K16" s="65" t="s">
        <v>1363</v>
      </c>
      <c r="L16" s="12" t="s">
        <v>1363</v>
      </c>
      <c r="O16" s="102"/>
      <c r="Q16" s="103"/>
    </row>
    <row r="17" spans="1:17" ht="38.25">
      <c r="A17" s="65">
        <v>16</v>
      </c>
      <c r="B17" s="110">
        <v>46101</v>
      </c>
      <c r="C17" s="122" t="s">
        <v>1840</v>
      </c>
      <c r="D17" s="102" t="s">
        <v>1841</v>
      </c>
      <c r="E17" s="102" t="s">
        <v>1297</v>
      </c>
      <c r="F17" s="103" t="s">
        <v>1365</v>
      </c>
      <c r="G17" s="103" t="s">
        <v>1397</v>
      </c>
      <c r="H17" s="65">
        <v>1</v>
      </c>
      <c r="I17" s="65">
        <f t="shared" ref="I17:I26" si="3">LEN(TRIM(D17))-LEN(SUBSTITUTE(TRIM(D17),",",""))+1</f>
        <v>7</v>
      </c>
      <c r="J17" s="65">
        <v>5</v>
      </c>
      <c r="K17" s="65"/>
      <c r="L17" s="12" t="s">
        <v>1363</v>
      </c>
      <c r="O17" s="102"/>
      <c r="Q17" s="103"/>
    </row>
    <row r="18" spans="1:17">
      <c r="A18" s="65">
        <v>17</v>
      </c>
      <c r="B18" s="110">
        <v>46109</v>
      </c>
      <c r="C18" s="122" t="s">
        <v>1270</v>
      </c>
      <c r="D18" s="102" t="s">
        <v>1848</v>
      </c>
      <c r="E18" s="102" t="s">
        <v>81</v>
      </c>
      <c r="F18" s="81" t="s">
        <v>1365</v>
      </c>
      <c r="G18" s="81" t="s">
        <v>1616</v>
      </c>
      <c r="H18" s="65">
        <v>1</v>
      </c>
      <c r="I18" s="65">
        <f>LEN(TRIM(D18))-LEN(SUBSTITUTE(TRIM(D18),",",""))+1</f>
        <v>2</v>
      </c>
      <c r="J18" s="65">
        <v>2</v>
      </c>
      <c r="K18" s="65"/>
      <c r="L18" s="12" t="s">
        <v>1363</v>
      </c>
      <c r="O18" s="102"/>
      <c r="Q18" s="103"/>
    </row>
    <row r="19" spans="1:17">
      <c r="A19" s="65">
        <v>18</v>
      </c>
      <c r="B19" s="110">
        <v>46122</v>
      </c>
      <c r="C19" s="122" t="s">
        <v>637</v>
      </c>
      <c r="D19" s="102" t="s">
        <v>1780</v>
      </c>
      <c r="E19" s="102" t="s">
        <v>574</v>
      </c>
      <c r="F19" s="103" t="s">
        <v>1365</v>
      </c>
      <c r="G19" s="103" t="s">
        <v>1397</v>
      </c>
      <c r="H19" s="65">
        <v>1</v>
      </c>
      <c r="I19" s="65">
        <f t="shared" si="3"/>
        <v>1</v>
      </c>
      <c r="J19" s="65"/>
      <c r="K19" s="65"/>
      <c r="L19" s="12" t="s">
        <v>1363</v>
      </c>
      <c r="O19" s="102"/>
      <c r="Q19" s="103"/>
    </row>
    <row r="20" spans="1:17" ht="25.5">
      <c r="A20" s="65">
        <v>19</v>
      </c>
      <c r="B20" s="110">
        <v>46123</v>
      </c>
      <c r="C20" s="122" t="s">
        <v>512</v>
      </c>
      <c r="D20" s="102" t="s">
        <v>1877</v>
      </c>
      <c r="E20" s="102" t="s">
        <v>515</v>
      </c>
      <c r="F20" s="103" t="s">
        <v>1365</v>
      </c>
      <c r="G20" s="103" t="s">
        <v>1414</v>
      </c>
      <c r="H20" s="65">
        <v>1</v>
      </c>
      <c r="I20" s="65">
        <f t="shared" si="3"/>
        <v>4</v>
      </c>
      <c r="J20" s="65">
        <v>2</v>
      </c>
      <c r="K20" s="65"/>
      <c r="L20" s="12" t="s">
        <v>1363</v>
      </c>
      <c r="O20" s="102"/>
      <c r="Q20" s="103"/>
    </row>
    <row r="21" spans="1:17" ht="51">
      <c r="A21" s="65">
        <v>20</v>
      </c>
      <c r="B21" s="110">
        <v>46124</v>
      </c>
      <c r="C21" s="122" t="s">
        <v>75</v>
      </c>
      <c r="D21" s="102" t="s">
        <v>1878</v>
      </c>
      <c r="E21" s="102" t="s">
        <v>1605</v>
      </c>
      <c r="F21" s="103"/>
      <c r="G21" s="103" t="s">
        <v>1362</v>
      </c>
      <c r="H21" s="65">
        <v>1</v>
      </c>
      <c r="I21" s="65">
        <f t="shared" si="3"/>
        <v>12</v>
      </c>
      <c r="J21" s="65">
        <v>3</v>
      </c>
      <c r="K21" s="65"/>
      <c r="L21" s="12" t="s">
        <v>1363</v>
      </c>
      <c r="O21" s="102"/>
      <c r="Q21" s="103"/>
    </row>
    <row r="22" spans="1:17" ht="51">
      <c r="A22" s="65">
        <v>21</v>
      </c>
      <c r="B22" s="110">
        <v>46125</v>
      </c>
      <c r="C22" s="122" t="s">
        <v>207</v>
      </c>
      <c r="D22" s="102" t="s">
        <v>1879</v>
      </c>
      <c r="E22" s="102" t="s">
        <v>1605</v>
      </c>
      <c r="F22" s="103"/>
      <c r="G22" s="103" t="s">
        <v>1362</v>
      </c>
      <c r="H22" s="65">
        <v>1</v>
      </c>
      <c r="I22" s="65">
        <f t="shared" si="3"/>
        <v>11</v>
      </c>
      <c r="J22" s="65">
        <v>0</v>
      </c>
      <c r="K22" s="65"/>
      <c r="L22" s="12" t="s">
        <v>1363</v>
      </c>
      <c r="O22" s="102"/>
      <c r="Q22" s="103"/>
    </row>
    <row r="23" spans="1:17" ht="38.25">
      <c r="A23" s="65">
        <v>22</v>
      </c>
      <c r="B23" s="110">
        <v>46126</v>
      </c>
      <c r="C23" s="122" t="s">
        <v>75</v>
      </c>
      <c r="D23" s="102" t="s">
        <v>1880</v>
      </c>
      <c r="E23" s="102" t="s">
        <v>1605</v>
      </c>
      <c r="F23" s="103"/>
      <c r="G23" s="103" t="s">
        <v>1362</v>
      </c>
      <c r="H23" s="65">
        <v>1</v>
      </c>
      <c r="I23" s="65">
        <f t="shared" si="3"/>
        <v>9</v>
      </c>
      <c r="J23" s="65">
        <v>2</v>
      </c>
      <c r="K23" s="65"/>
      <c r="L23" s="12" t="s">
        <v>1363</v>
      </c>
      <c r="O23" s="102"/>
      <c r="Q23" s="103"/>
    </row>
    <row r="24" spans="1:17" ht="38.25">
      <c r="A24" s="65">
        <v>23</v>
      </c>
      <c r="B24" s="110">
        <v>46127</v>
      </c>
      <c r="C24" s="122" t="s">
        <v>207</v>
      </c>
      <c r="D24" s="102" t="s">
        <v>1881</v>
      </c>
      <c r="E24" s="102" t="s">
        <v>1605</v>
      </c>
      <c r="F24" s="103"/>
      <c r="G24" s="103" t="s">
        <v>1362</v>
      </c>
      <c r="H24" s="65">
        <v>1</v>
      </c>
      <c r="I24" s="65">
        <f t="shared" si="3"/>
        <v>9</v>
      </c>
      <c r="J24" s="65">
        <v>0</v>
      </c>
      <c r="K24" s="65"/>
      <c r="L24" s="12" t="s">
        <v>1363</v>
      </c>
      <c r="O24" s="102"/>
      <c r="Q24" s="103"/>
    </row>
    <row r="25" spans="1:17" ht="63.75">
      <c r="A25" s="65">
        <v>24</v>
      </c>
      <c r="B25" s="110">
        <v>46128</v>
      </c>
      <c r="C25" s="122" t="s">
        <v>1882</v>
      </c>
      <c r="D25" s="102" t="s">
        <v>2281</v>
      </c>
      <c r="E25" s="102" t="s">
        <v>1605</v>
      </c>
      <c r="F25" s="103"/>
      <c r="G25" s="103" t="s">
        <v>1362</v>
      </c>
      <c r="H25" s="65">
        <v>1</v>
      </c>
      <c r="I25" s="65">
        <f t="shared" si="3"/>
        <v>15</v>
      </c>
      <c r="J25" s="65">
        <v>0</v>
      </c>
      <c r="K25" s="65"/>
      <c r="L25" s="12" t="s">
        <v>1363</v>
      </c>
      <c r="O25" s="102"/>
      <c r="Q25" s="103"/>
    </row>
    <row r="26" spans="1:17" ht="25.5">
      <c r="A26" s="65">
        <v>25</v>
      </c>
      <c r="B26" s="110">
        <v>46129</v>
      </c>
      <c r="C26" s="123" t="s">
        <v>1673</v>
      </c>
      <c r="D26" s="102" t="s">
        <v>1876</v>
      </c>
      <c r="E26" s="102" t="s">
        <v>44</v>
      </c>
      <c r="F26" s="103" t="s">
        <v>1365</v>
      </c>
      <c r="G26" s="103" t="s">
        <v>1397</v>
      </c>
      <c r="H26" s="65">
        <v>1</v>
      </c>
      <c r="I26" s="65">
        <f t="shared" si="3"/>
        <v>1</v>
      </c>
      <c r="J26" s="65">
        <v>2</v>
      </c>
      <c r="K26" s="65"/>
      <c r="L26" s="12" t="s">
        <v>1363</v>
      </c>
      <c r="O26" s="102"/>
      <c r="Q26" s="103"/>
    </row>
    <row r="27" spans="1:17">
      <c r="A27" s="65">
        <v>26</v>
      </c>
      <c r="B27" s="110">
        <v>46130</v>
      </c>
      <c r="C27" s="122" t="s">
        <v>294</v>
      </c>
      <c r="D27" s="102" t="s">
        <v>573</v>
      </c>
      <c r="E27" s="102" t="s">
        <v>1297</v>
      </c>
      <c r="F27" s="103" t="s">
        <v>1365</v>
      </c>
      <c r="G27" s="103" t="s">
        <v>1397</v>
      </c>
      <c r="H27" s="65">
        <v>1</v>
      </c>
      <c r="I27" s="65">
        <f>LEN(TRIM(D27))-LEN(SUBSTITUTE(TRIM(D27),",",""))+1</f>
        <v>1</v>
      </c>
      <c r="J27" s="65">
        <v>0</v>
      </c>
      <c r="K27" s="65"/>
      <c r="L27" s="12" t="s">
        <v>1363</v>
      </c>
      <c r="O27" s="102"/>
      <c r="Q27" s="103"/>
    </row>
    <row r="28" spans="1:17">
      <c r="A28" s="65">
        <v>27</v>
      </c>
      <c r="B28" s="110">
        <v>46136</v>
      </c>
      <c r="C28" s="122" t="s">
        <v>1893</v>
      </c>
      <c r="D28" s="102" t="s">
        <v>1290</v>
      </c>
      <c r="E28" s="102" t="s">
        <v>1297</v>
      </c>
      <c r="F28" s="103" t="s">
        <v>1365</v>
      </c>
      <c r="G28" s="103" t="s">
        <v>1397</v>
      </c>
      <c r="H28" s="65">
        <v>1</v>
      </c>
      <c r="I28" s="65">
        <f>LEN(TRIM(D28))-LEN(SUBSTITUTE(TRIM(D28),",",""))+1</f>
        <v>1</v>
      </c>
      <c r="J28" s="65">
        <v>1</v>
      </c>
      <c r="K28" s="65"/>
      <c r="L28" s="12" t="s">
        <v>1363</v>
      </c>
      <c r="O28" s="102"/>
      <c r="Q28" s="103"/>
    </row>
    <row r="29" spans="1:17">
      <c r="A29" s="65">
        <v>28</v>
      </c>
      <c r="B29" s="110">
        <v>46155</v>
      </c>
      <c r="C29" s="122" t="s">
        <v>1788</v>
      </c>
      <c r="D29" s="102" t="s">
        <v>1899</v>
      </c>
      <c r="E29" s="102" t="s">
        <v>1297</v>
      </c>
      <c r="F29" s="103" t="s">
        <v>1365</v>
      </c>
      <c r="G29" s="103" t="s">
        <v>1397</v>
      </c>
      <c r="H29" s="65">
        <v>1</v>
      </c>
      <c r="I29" s="65">
        <f>LEN(TRIM(D29))-LEN(SUBSTITUTE(TRIM(D29),",",""))+1</f>
        <v>2</v>
      </c>
      <c r="J29" s="65">
        <v>2</v>
      </c>
      <c r="K29" s="65"/>
      <c r="L29" s="12" t="s">
        <v>1363</v>
      </c>
      <c r="O29" s="102"/>
      <c r="Q29" s="103"/>
    </row>
    <row r="30" spans="1:17">
      <c r="A30" s="65">
        <v>29</v>
      </c>
      <c r="B30" s="110">
        <v>46164</v>
      </c>
      <c r="C30" s="122" t="s">
        <v>1777</v>
      </c>
      <c r="D30" s="102" t="s">
        <v>2291</v>
      </c>
      <c r="E30" s="102" t="s">
        <v>1486</v>
      </c>
      <c r="F30" s="103" t="s">
        <v>1365</v>
      </c>
      <c r="G30" s="103" t="s">
        <v>1402</v>
      </c>
      <c r="H30" s="65">
        <v>1</v>
      </c>
      <c r="I30" s="65">
        <f>LEN(TRIM(D30))-LEN(SUBSTITUTE(TRIM(D30),",",""))+1</f>
        <v>2</v>
      </c>
      <c r="J30" s="65">
        <v>3</v>
      </c>
      <c r="K30" s="65"/>
      <c r="L30" s="12" t="s">
        <v>1363</v>
      </c>
      <c r="O30" s="102"/>
      <c r="Q30" s="103"/>
    </row>
    <row r="31" spans="1:17" ht="25.5">
      <c r="A31" s="65">
        <v>30</v>
      </c>
      <c r="B31" s="110">
        <v>46166</v>
      </c>
      <c r="C31" s="122" t="s">
        <v>1763</v>
      </c>
      <c r="D31" s="102" t="s">
        <v>1437</v>
      </c>
      <c r="E31" s="102" t="s">
        <v>175</v>
      </c>
      <c r="F31" s="103" t="s">
        <v>1365</v>
      </c>
      <c r="G31" s="103" t="s">
        <v>1402</v>
      </c>
      <c r="H31" s="65">
        <v>1</v>
      </c>
      <c r="I31" s="65">
        <f>LEN(TRIM(D31))-LEN(SUBSTITUTE(TRIM(D31),",",""))+1</f>
        <v>1</v>
      </c>
      <c r="J31" s="65">
        <v>1</v>
      </c>
      <c r="K31" s="65"/>
      <c r="L31" s="12" t="s">
        <v>1670</v>
      </c>
      <c r="O31" s="102"/>
      <c r="Q31" s="103"/>
    </row>
    <row r="32" spans="1:17" ht="25.5">
      <c r="A32" s="65">
        <v>31</v>
      </c>
      <c r="B32" s="110">
        <v>46172</v>
      </c>
      <c r="C32" s="122" t="s">
        <v>1796</v>
      </c>
      <c r="D32" s="105" t="s">
        <v>2295</v>
      </c>
      <c r="E32" s="102" t="s">
        <v>1757</v>
      </c>
      <c r="F32" s="103" t="s">
        <v>1365</v>
      </c>
      <c r="G32" s="103" t="s">
        <v>1402</v>
      </c>
      <c r="H32" s="65">
        <v>1</v>
      </c>
      <c r="I32" s="65">
        <f>LEN(TRIM(D32))-LEN(SUBSTITUTE(TRIM(D32),",",""))+1</f>
        <v>2</v>
      </c>
      <c r="J32" s="65">
        <v>1</v>
      </c>
      <c r="K32" s="65"/>
      <c r="L32" s="12" t="s">
        <v>1363</v>
      </c>
      <c r="O32" s="102"/>
      <c r="Q32" s="103"/>
    </row>
    <row r="33" spans="1:17">
      <c r="A33" s="65"/>
      <c r="B33" s="110"/>
      <c r="C33" s="122"/>
      <c r="D33" s="102"/>
      <c r="E33" s="102"/>
      <c r="F33" s="103"/>
      <c r="G33" s="103"/>
      <c r="H33" s="65"/>
      <c r="I33" s="65"/>
      <c r="J33" s="65"/>
      <c r="K33" s="65"/>
      <c r="L33" s="12"/>
      <c r="O33" s="102"/>
      <c r="Q33" s="103"/>
    </row>
    <row r="34" spans="1:17">
      <c r="A34" s="65"/>
      <c r="B34" s="110"/>
      <c r="C34" s="122"/>
      <c r="D34" s="102"/>
      <c r="E34" s="102"/>
      <c r="F34" s="103"/>
      <c r="G34" s="103"/>
      <c r="H34" s="65"/>
      <c r="I34" s="65"/>
      <c r="J34" s="65"/>
      <c r="K34" s="65"/>
      <c r="L34" s="12"/>
      <c r="O34" s="102"/>
      <c r="Q34" s="103"/>
    </row>
    <row r="35" spans="1:17">
      <c r="A35" s="65"/>
      <c r="B35" s="110"/>
      <c r="C35" s="122"/>
      <c r="D35" s="102"/>
      <c r="E35" s="102"/>
      <c r="F35" s="103"/>
      <c r="G35" s="103"/>
      <c r="H35" s="65"/>
      <c r="I35" s="65"/>
      <c r="J35" s="65"/>
      <c r="K35" s="65"/>
      <c r="L35" s="12"/>
      <c r="O35" s="102"/>
      <c r="Q35" s="103"/>
    </row>
    <row r="36" spans="1:17">
      <c r="A36" s="65"/>
      <c r="B36" s="110"/>
      <c r="C36" s="122"/>
      <c r="D36" s="102"/>
      <c r="E36" s="102"/>
      <c r="F36" s="103"/>
      <c r="G36" s="103"/>
      <c r="H36" s="65"/>
      <c r="I36" s="65"/>
      <c r="J36" s="65"/>
      <c r="K36" s="65"/>
      <c r="L36" s="12"/>
      <c r="O36" s="102"/>
      <c r="Q36" s="103"/>
    </row>
    <row r="37" spans="1:17">
      <c r="A37" s="65"/>
      <c r="B37" s="110"/>
      <c r="C37" s="121"/>
      <c r="D37" s="102"/>
      <c r="E37" s="102"/>
      <c r="F37" s="103"/>
      <c r="G37" s="103"/>
      <c r="H37" s="65"/>
      <c r="I37" s="65"/>
      <c r="J37" s="65"/>
      <c r="K37" s="65"/>
      <c r="L37" s="12"/>
      <c r="O37" s="102"/>
      <c r="Q37" s="103"/>
    </row>
    <row r="38" spans="1:17">
      <c r="A38" s="65"/>
      <c r="B38" s="4"/>
      <c r="C38" s="4"/>
      <c r="D38" s="102"/>
      <c r="E38" s="102"/>
      <c r="F38" s="103"/>
      <c r="G38" s="103"/>
      <c r="H38" s="65"/>
      <c r="I38" s="65"/>
      <c r="J38" s="65"/>
      <c r="K38" s="65"/>
      <c r="L38" s="12"/>
      <c r="O38" s="102"/>
      <c r="Q38" s="103"/>
    </row>
    <row r="39" spans="1:17">
      <c r="A39" s="65"/>
      <c r="B39" s="4"/>
      <c r="C39" s="4"/>
      <c r="D39" s="102"/>
      <c r="E39" s="102"/>
      <c r="F39" s="103"/>
      <c r="G39" s="103"/>
      <c r="H39" s="65"/>
      <c r="I39" s="65"/>
      <c r="J39" s="65"/>
      <c r="K39" s="65"/>
      <c r="L39" s="12"/>
      <c r="O39" s="102"/>
      <c r="Q39" s="103"/>
    </row>
    <row r="40" spans="1:17">
      <c r="A40" s="65"/>
      <c r="B40" s="110"/>
      <c r="C40" s="110"/>
      <c r="D40" s="102"/>
      <c r="E40" s="102"/>
      <c r="F40" s="103"/>
      <c r="G40" s="103"/>
      <c r="H40" s="65"/>
      <c r="I40" s="65"/>
      <c r="J40" s="65"/>
      <c r="K40" s="65"/>
      <c r="L40" s="12"/>
      <c r="O40" s="102"/>
      <c r="Q40" s="103"/>
    </row>
    <row r="41" spans="1:17">
      <c r="H41" s="65">
        <f>SUM(H2:H40)</f>
        <v>31</v>
      </c>
      <c r="I41" s="65">
        <f>SUM(I2:I40)</f>
        <v>128</v>
      </c>
      <c r="J41" s="65">
        <f>SUM(J2:J40)</f>
        <v>47</v>
      </c>
      <c r="K41" s="65">
        <f>COUNTIF(K2:K40,"Yes")</f>
        <v>1</v>
      </c>
      <c r="L41" s="66">
        <f>COUNTIF(L2:L40,"*Yes")</f>
        <v>29</v>
      </c>
      <c r="O41" s="102"/>
      <c r="Q41" s="103"/>
    </row>
    <row r="42" spans="1:17">
      <c r="E42" s="65" t="s">
        <v>1200</v>
      </c>
      <c r="F42" s="65"/>
      <c r="G42" s="65"/>
      <c r="H42" s="65">
        <f>H41+I41</f>
        <v>159</v>
      </c>
      <c r="I42" s="65"/>
      <c r="J42" s="65"/>
      <c r="K42" s="65"/>
      <c r="L42" s="65"/>
      <c r="O42" s="102"/>
      <c r="Q42" s="103"/>
    </row>
    <row r="43" spans="1:17">
      <c r="O43" s="102"/>
      <c r="Q43"/>
    </row>
    <row r="44" spans="1:17">
      <c r="O44" s="102"/>
      <c r="Q44"/>
    </row>
    <row r="45" spans="1:17">
      <c r="O45" s="102"/>
      <c r="Q45"/>
    </row>
    <row r="46" spans="1:17">
      <c r="O46" s="102"/>
      <c r="Q46"/>
    </row>
    <row r="47" spans="1:17">
      <c r="O47" s="102"/>
      <c r="Q47"/>
    </row>
    <row r="48" spans="1:17">
      <c r="O48" s="102"/>
      <c r="Q48"/>
    </row>
    <row r="49" spans="15:17">
      <c r="O49" s="102"/>
      <c r="Q49"/>
    </row>
    <row r="50" spans="15:17">
      <c r="O50" s="102"/>
      <c r="Q50"/>
    </row>
    <row r="51" spans="15:17">
      <c r="Q51"/>
    </row>
    <row r="52" spans="15:17">
      <c r="Q52"/>
    </row>
    <row r="53" spans="15:17">
      <c r="Q53"/>
    </row>
    <row r="54" spans="15:17">
      <c r="Q54"/>
    </row>
    <row r="55" spans="15:17">
      <c r="Q55"/>
    </row>
    <row r="56" spans="15:17">
      <c r="O56" s="20" t="s">
        <v>1766</v>
      </c>
      <c r="Q56"/>
    </row>
    <row r="57" spans="15:17">
      <c r="O57" s="20" t="s">
        <v>1599</v>
      </c>
      <c r="Q57"/>
    </row>
    <row r="58" spans="15:17">
      <c r="O58" s="20" t="s">
        <v>1770</v>
      </c>
      <c r="Q58"/>
    </row>
    <row r="59" spans="15:17">
      <c r="O59" s="20" t="s">
        <v>1600</v>
      </c>
      <c r="Q59"/>
    </row>
    <row r="60" spans="15:17">
      <c r="O60" s="20" t="s">
        <v>1601</v>
      </c>
      <c r="Q60"/>
    </row>
    <row r="61" spans="15:17">
      <c r="O61" s="20" t="s">
        <v>1602</v>
      </c>
      <c r="Q61"/>
    </row>
    <row r="62" spans="15:17">
      <c r="O62" s="20" t="s">
        <v>1762</v>
      </c>
      <c r="Q62"/>
    </row>
    <row r="63" spans="15:17">
      <c r="Q63"/>
    </row>
    <row r="64" spans="15:17">
      <c r="O64" s="116"/>
      <c r="Q64"/>
    </row>
    <row r="65" spans="15:18">
      <c r="O65"/>
      <c r="Q65"/>
    </row>
    <row r="66" spans="15:18">
      <c r="O66" s="116" t="s">
        <v>1772</v>
      </c>
      <c r="Q66"/>
    </row>
    <row r="67" spans="15:18">
      <c r="O67" s="117"/>
      <c r="Q67"/>
    </row>
    <row r="68" spans="15:18">
      <c r="O68" s="65" t="s">
        <v>148</v>
      </c>
      <c r="P68" s="65" t="s">
        <v>1773</v>
      </c>
      <c r="Q68" s="47" t="s">
        <v>1774</v>
      </c>
      <c r="R68" s="65" t="s">
        <v>1775</v>
      </c>
    </row>
    <row r="69" spans="15:18">
      <c r="O69" s="65">
        <v>2025</v>
      </c>
      <c r="P69" s="65">
        <v>191</v>
      </c>
      <c r="Q69" s="47">
        <v>88</v>
      </c>
      <c r="R69" s="92">
        <v>0.46100000000000002</v>
      </c>
    </row>
    <row r="70" spans="15:18">
      <c r="O70" s="65">
        <v>2024</v>
      </c>
      <c r="P70" s="65">
        <v>204</v>
      </c>
      <c r="Q70" s="47">
        <v>89</v>
      </c>
      <c r="R70" s="92">
        <v>0.436</v>
      </c>
    </row>
    <row r="71" spans="15:18">
      <c r="O71" s="65">
        <v>2023</v>
      </c>
      <c r="P71" s="65">
        <v>170</v>
      </c>
      <c r="Q71" s="47">
        <v>66</v>
      </c>
      <c r="R71" s="92">
        <v>0.38800000000000001</v>
      </c>
    </row>
    <row r="72" spans="15:18">
      <c r="Q72"/>
    </row>
    <row r="73" spans="15:18">
      <c r="Q73"/>
    </row>
    <row r="74" spans="15:18">
      <c r="Q74"/>
    </row>
    <row r="75" spans="15:18">
      <c r="Q75"/>
    </row>
    <row r="76" spans="15:18">
      <c r="Q76"/>
    </row>
    <row r="77" spans="15:18">
      <c r="Q77"/>
    </row>
    <row r="78" spans="15:18">
      <c r="Q78"/>
    </row>
    <row r="79" spans="15:18">
      <c r="Q79"/>
    </row>
    <row r="80" spans="15:18">
      <c r="Q80"/>
    </row>
    <row r="81" spans="17:17">
      <c r="Q81"/>
    </row>
    <row r="82" spans="17:17">
      <c r="Q82"/>
    </row>
    <row r="83" spans="17:17">
      <c r="Q83"/>
    </row>
    <row r="84" spans="17:17">
      <c r="Q84"/>
    </row>
    <row r="85" spans="17:17">
      <c r="Q85"/>
    </row>
    <row r="86" spans="17:17">
      <c r="Q86"/>
    </row>
    <row r="87" spans="17:17">
      <c r="Q87"/>
    </row>
    <row r="88" spans="17:17">
      <c r="Q88"/>
    </row>
    <row r="89" spans="17:17">
      <c r="Q89"/>
    </row>
    <row r="90" spans="17:17">
      <c r="Q90"/>
    </row>
    <row r="91" spans="17:17">
      <c r="Q91"/>
    </row>
    <row r="92" spans="17:17">
      <c r="Q92"/>
    </row>
    <row r="93" spans="17:17">
      <c r="Q93"/>
    </row>
    <row r="94" spans="17:17">
      <c r="Q94"/>
    </row>
    <row r="95" spans="17:17">
      <c r="Q95"/>
    </row>
    <row r="96" spans="17:17">
      <c r="Q96"/>
    </row>
    <row r="97" spans="13:24">
      <c r="Q97"/>
    </row>
    <row r="98" spans="13:24">
      <c r="Q98"/>
    </row>
    <row r="99" spans="13:24">
      <c r="Q99"/>
    </row>
    <row r="100" spans="13:24">
      <c r="Q100"/>
    </row>
    <row r="101" spans="13:24">
      <c r="Q101"/>
    </row>
    <row r="102" spans="13:24">
      <c r="Q102"/>
    </row>
    <row r="103" spans="13:24">
      <c r="M103" s="20">
        <f>L41/yearly_shows_seen</f>
        <v>0.48333333333333334</v>
      </c>
      <c r="Q103"/>
    </row>
    <row r="104" spans="13:24">
      <c r="Q104"/>
    </row>
    <row r="105" spans="13:24">
      <c r="Q105"/>
      <c r="U105" s="119"/>
      <c r="V105" s="129" t="s">
        <v>1772</v>
      </c>
      <c r="W105" s="130"/>
      <c r="X105" s="131"/>
    </row>
    <row r="106" spans="13:24">
      <c r="O106" s="20" t="s">
        <v>1766</v>
      </c>
      <c r="P106" s="20">
        <v>191</v>
      </c>
      <c r="Q106"/>
      <c r="U106" s="25" t="s">
        <v>148</v>
      </c>
      <c r="V106" s="25" t="s">
        <v>1773</v>
      </c>
      <c r="W106" s="25" t="s">
        <v>1774</v>
      </c>
      <c r="X106" s="25" t="s">
        <v>1775</v>
      </c>
    </row>
    <row r="107" spans="13:24">
      <c r="O107" s="20" t="s">
        <v>1599</v>
      </c>
      <c r="P107" s="20">
        <v>23</v>
      </c>
      <c r="Q107"/>
      <c r="U107" s="25">
        <v>2025</v>
      </c>
      <c r="V107" s="65">
        <v>191</v>
      </c>
      <c r="W107" s="65">
        <v>88</v>
      </c>
      <c r="X107" s="92">
        <v>0.46100000000000002</v>
      </c>
    </row>
    <row r="108" spans="13:24">
      <c r="O108" s="20" t="s">
        <v>1770</v>
      </c>
      <c r="P108" s="20">
        <v>7</v>
      </c>
      <c r="Q108"/>
      <c r="U108" s="25">
        <v>2024</v>
      </c>
      <c r="V108" s="65">
        <v>204</v>
      </c>
      <c r="W108" s="65">
        <v>89</v>
      </c>
      <c r="X108" s="92">
        <v>0.436</v>
      </c>
    </row>
    <row r="109" spans="13:24">
      <c r="O109" s="20" t="s">
        <v>1600</v>
      </c>
      <c r="P109" s="20">
        <v>2</v>
      </c>
      <c r="Q109"/>
      <c r="U109" s="25">
        <v>2023</v>
      </c>
      <c r="V109" s="65">
        <v>170</v>
      </c>
      <c r="W109" s="65">
        <v>66</v>
      </c>
      <c r="X109" s="92">
        <v>0.38800000000000001</v>
      </c>
    </row>
    <row r="110" spans="13:24">
      <c r="O110" s="20" t="s">
        <v>1601</v>
      </c>
      <c r="P110" s="20">
        <v>8</v>
      </c>
      <c r="Q110"/>
    </row>
    <row r="111" spans="13:24">
      <c r="O111" s="20" t="s">
        <v>1602</v>
      </c>
      <c r="P111" s="20">
        <v>2</v>
      </c>
      <c r="Q111"/>
    </row>
    <row r="112" spans="13:24">
      <c r="O112" s="20" t="s">
        <v>1762</v>
      </c>
      <c r="P112" s="20">
        <v>88</v>
      </c>
      <c r="Q112"/>
    </row>
    <row r="113" spans="14:17">
      <c r="Q113"/>
    </row>
    <row r="114" spans="14:17">
      <c r="O114" s="116" t="s">
        <v>1767</v>
      </c>
      <c r="Q114"/>
    </row>
    <row r="115" spans="14:17">
      <c r="O115"/>
      <c r="Q115"/>
    </row>
    <row r="116" spans="14:17">
      <c r="O116" s="116" t="s">
        <v>1768</v>
      </c>
      <c r="Q116"/>
    </row>
    <row r="117" spans="14:17">
      <c r="O117" s="117" t="s">
        <v>1769</v>
      </c>
      <c r="Q117"/>
    </row>
    <row r="118" spans="14:17">
      <c r="Q118"/>
    </row>
    <row r="119" spans="14:17">
      <c r="Q119"/>
    </row>
    <row r="120" spans="14:17">
      <c r="O120" s="118" t="s">
        <v>1771</v>
      </c>
      <c r="Q120"/>
    </row>
    <row r="121" spans="14:17">
      <c r="Q121"/>
    </row>
    <row r="122" spans="14:17">
      <c r="Q122"/>
    </row>
    <row r="123" spans="14:17">
      <c r="N123" s="65"/>
    </row>
    <row r="124" spans="14:17">
      <c r="N124" s="65"/>
    </row>
    <row r="125" spans="14:17">
      <c r="N125" s="65"/>
    </row>
    <row r="126" spans="14:17">
      <c r="N126" s="65"/>
    </row>
    <row r="127" spans="14:17">
      <c r="N127" s="65"/>
    </row>
  </sheetData>
  <mergeCells count="1">
    <mergeCell ref="V105:X105"/>
  </mergeCells>
  <pageMargins left="0.7" right="0.7" top="0.75" bottom="0.75" header="0.3" footer="0.3"/>
  <ignoredErrors>
    <ignoredError sqref="I14:I16" formula="1"/>
  </ignoredErrors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/>
  <dimension ref="A1:W95"/>
  <sheetViews>
    <sheetView workbookViewId="0">
      <pane ySplit="1" topLeftCell="A55" activePane="bottomLeft" state="frozen"/>
      <selection pane="bottomLeft" activeCell="H72" sqref="H72"/>
    </sheetView>
  </sheetViews>
  <sheetFormatPr defaultColWidth="9.140625" defaultRowHeight="12.75"/>
  <cols>
    <col min="1" max="1" width="9.140625" style="20"/>
    <col min="2" max="2" width="8.140625" style="88" bestFit="1" customWidth="1"/>
    <col min="3" max="3" width="35" style="20" bestFit="1" customWidth="1"/>
    <col min="4" max="4" width="39" style="20" customWidth="1"/>
    <col min="5" max="5" width="16.85546875" style="20" bestFit="1" customWidth="1"/>
    <col min="6" max="6" width="7.42578125" style="20" customWidth="1"/>
    <col min="7" max="7" width="10.85546875" style="20" customWidth="1"/>
    <col min="8" max="8" width="9.7109375" style="20" bestFit="1" customWidth="1"/>
    <col min="9" max="9" width="7.7109375" style="20" bestFit="1" customWidth="1"/>
    <col min="10" max="10" width="6.5703125" style="20" bestFit="1" customWidth="1"/>
    <col min="11" max="11" width="12.42578125" style="20" customWidth="1"/>
    <col min="12" max="12" width="12" style="20" bestFit="1" customWidth="1"/>
    <col min="13" max="13" width="9.140625" style="20"/>
    <col min="14" max="14" width="18.85546875" style="20" bestFit="1" customWidth="1"/>
    <col min="15" max="15" width="17.7109375" style="20" bestFit="1" customWidth="1"/>
    <col min="16" max="16" width="15.28515625" style="20" bestFit="1" customWidth="1"/>
    <col min="17" max="17" width="11.5703125" style="20" bestFit="1" customWidth="1"/>
    <col min="18" max="19" width="9.140625" style="20"/>
    <col min="20" max="20" width="5" style="20" bestFit="1" customWidth="1"/>
    <col min="21" max="21" width="19.140625" style="20" bestFit="1" customWidth="1"/>
    <col min="22" max="22" width="16.28515625" style="20" bestFit="1" customWidth="1"/>
    <col min="23" max="23" width="12" style="20" bestFit="1" customWidth="1"/>
    <col min="24" max="16384" width="9.140625" style="20"/>
  </cols>
  <sheetData>
    <row r="1" spans="1:16" ht="30">
      <c r="A1" s="78" t="s">
        <v>118</v>
      </c>
      <c r="B1" s="77" t="s">
        <v>0</v>
      </c>
      <c r="C1" s="78" t="s">
        <v>53</v>
      </c>
      <c r="D1" s="78" t="s">
        <v>1356</v>
      </c>
      <c r="E1" s="78" t="s">
        <v>1</v>
      </c>
      <c r="F1" s="78" t="s">
        <v>1357</v>
      </c>
      <c r="G1" s="78" t="s">
        <v>1396</v>
      </c>
      <c r="H1" s="78" t="s">
        <v>1358</v>
      </c>
      <c r="I1" s="78" t="s">
        <v>1359</v>
      </c>
      <c r="J1" s="78" t="s">
        <v>1360</v>
      </c>
      <c r="K1" s="78" t="s">
        <v>1361</v>
      </c>
      <c r="P1" s="78" t="s">
        <v>1396</v>
      </c>
    </row>
    <row r="2" spans="1:16">
      <c r="A2" s="65">
        <v>1</v>
      </c>
      <c r="B2" s="110">
        <v>45668</v>
      </c>
      <c r="C2" s="12" t="s">
        <v>36</v>
      </c>
      <c r="D2" s="102" t="s">
        <v>52</v>
      </c>
      <c r="E2" s="102" t="s">
        <v>1297</v>
      </c>
      <c r="F2" s="103" t="s">
        <v>1365</v>
      </c>
      <c r="G2" s="103" t="s">
        <v>1397</v>
      </c>
      <c r="H2" s="65">
        <v>1</v>
      </c>
      <c r="I2" s="65">
        <f>LEN(TRIM(D2))-LEN(SUBSTITUTE(TRIM(D2),",",""))+1</f>
        <v>1</v>
      </c>
      <c r="J2" s="81"/>
      <c r="K2" s="103" t="s">
        <v>1363</v>
      </c>
      <c r="P2" s="103" t="s">
        <v>1397</v>
      </c>
    </row>
    <row r="3" spans="1:16">
      <c r="A3" s="65">
        <v>2</v>
      </c>
      <c r="B3" s="110">
        <v>45675</v>
      </c>
      <c r="C3" s="12" t="s">
        <v>218</v>
      </c>
      <c r="D3" s="80"/>
      <c r="E3" s="102" t="s">
        <v>574</v>
      </c>
      <c r="F3" s="81" t="s">
        <v>1365</v>
      </c>
      <c r="G3" s="81" t="s">
        <v>1397</v>
      </c>
      <c r="H3" s="65">
        <v>1</v>
      </c>
      <c r="I3" s="65">
        <v>0</v>
      </c>
      <c r="J3" s="81"/>
      <c r="K3" s="103" t="s">
        <v>1614</v>
      </c>
      <c r="P3" s="103" t="s">
        <v>1689</v>
      </c>
    </row>
    <row r="4" spans="1:16">
      <c r="A4" s="65">
        <v>3</v>
      </c>
      <c r="B4" s="110">
        <v>45696</v>
      </c>
      <c r="C4" s="12" t="s">
        <v>201</v>
      </c>
      <c r="D4" s="12"/>
      <c r="E4" s="102" t="s">
        <v>1297</v>
      </c>
      <c r="F4" s="81" t="s">
        <v>1365</v>
      </c>
      <c r="G4" s="103" t="s">
        <v>1397</v>
      </c>
      <c r="H4" s="65">
        <v>1</v>
      </c>
      <c r="I4" s="65">
        <v>0</v>
      </c>
      <c r="J4" s="81"/>
      <c r="K4" s="103" t="s">
        <v>1363</v>
      </c>
      <c r="P4" s="103" t="s">
        <v>1666</v>
      </c>
    </row>
    <row r="5" spans="1:16">
      <c r="A5" s="65">
        <v>4</v>
      </c>
      <c r="B5" s="110">
        <v>45699</v>
      </c>
      <c r="C5" s="12" t="s">
        <v>1606</v>
      </c>
      <c r="D5" s="102" t="s">
        <v>1615</v>
      </c>
      <c r="E5" s="102" t="s">
        <v>81</v>
      </c>
      <c r="F5" s="103" t="s">
        <v>1365</v>
      </c>
      <c r="G5" s="103" t="s">
        <v>1616</v>
      </c>
      <c r="H5" s="65">
        <v>1</v>
      </c>
      <c r="I5" s="65">
        <f>LEN(TRIM(D5))-LEN(SUBSTITUTE(TRIM(D5),",",""))+1</f>
        <v>2</v>
      </c>
      <c r="J5" s="81"/>
      <c r="K5" s="103" t="s">
        <v>1363</v>
      </c>
      <c r="P5" s="103" t="s">
        <v>1414</v>
      </c>
    </row>
    <row r="6" spans="1:16">
      <c r="A6" s="65">
        <v>5</v>
      </c>
      <c r="B6" s="110">
        <v>45711</v>
      </c>
      <c r="C6" s="12" t="s">
        <v>1613</v>
      </c>
      <c r="D6" s="102" t="s">
        <v>1332</v>
      </c>
      <c r="E6" s="102" t="s">
        <v>81</v>
      </c>
      <c r="F6" s="103" t="s">
        <v>1365</v>
      </c>
      <c r="G6" s="103" t="s">
        <v>1616</v>
      </c>
      <c r="H6" s="65">
        <v>1</v>
      </c>
      <c r="I6" s="65">
        <f>LEN(TRIM(D6))-LEN(SUBSTITUTE(TRIM(D6),",",""))+1</f>
        <v>1</v>
      </c>
      <c r="J6" s="81"/>
      <c r="K6" s="103" t="s">
        <v>1363</v>
      </c>
      <c r="P6" s="103" t="s">
        <v>1688</v>
      </c>
    </row>
    <row r="7" spans="1:16" ht="25.5">
      <c r="A7" s="65">
        <v>6</v>
      </c>
      <c r="B7" s="110">
        <v>45714</v>
      </c>
      <c r="C7" s="12" t="s">
        <v>1608</v>
      </c>
      <c r="D7" s="6"/>
      <c r="E7" s="102" t="s">
        <v>1318</v>
      </c>
      <c r="F7" s="103" t="s">
        <v>1365</v>
      </c>
      <c r="G7" s="103" t="s">
        <v>1402</v>
      </c>
      <c r="H7" s="65">
        <v>1</v>
      </c>
      <c r="I7" s="65">
        <v>0</v>
      </c>
      <c r="J7" s="81"/>
      <c r="K7" s="103" t="s">
        <v>1363</v>
      </c>
      <c r="P7" s="103" t="s">
        <v>1362</v>
      </c>
    </row>
    <row r="8" spans="1:16">
      <c r="A8" s="65">
        <v>7</v>
      </c>
      <c r="B8" s="110">
        <v>45724</v>
      </c>
      <c r="C8" s="12" t="s">
        <v>461</v>
      </c>
      <c r="D8" s="111" t="s">
        <v>575</v>
      </c>
      <c r="E8" s="102" t="s">
        <v>574</v>
      </c>
      <c r="F8" s="81" t="s">
        <v>1365</v>
      </c>
      <c r="G8" s="81" t="s">
        <v>1397</v>
      </c>
      <c r="H8" s="65">
        <v>1</v>
      </c>
      <c r="I8" s="65">
        <f>LEN(TRIM(D8))-LEN(SUBSTITUTE(TRIM(D8),",",""))+1</f>
        <v>1</v>
      </c>
      <c r="J8" s="81"/>
      <c r="K8" s="103" t="s">
        <v>1614</v>
      </c>
      <c r="P8" s="103" t="s">
        <v>1616</v>
      </c>
    </row>
    <row r="9" spans="1:16">
      <c r="A9" s="65">
        <v>8</v>
      </c>
      <c r="B9" s="110">
        <v>45725</v>
      </c>
      <c r="C9" s="12" t="s">
        <v>1244</v>
      </c>
      <c r="D9" s="111" t="s">
        <v>1527</v>
      </c>
      <c r="E9" s="102" t="s">
        <v>515</v>
      </c>
      <c r="F9" s="81" t="s">
        <v>1365</v>
      </c>
      <c r="G9" s="103" t="s">
        <v>1414</v>
      </c>
      <c r="H9" s="65">
        <v>1</v>
      </c>
      <c r="I9" s="65">
        <f t="shared" ref="I9:I16" si="0">LEN(TRIM(D9))-LEN(SUBSTITUTE(TRIM(D9),",",""))+1</f>
        <v>1</v>
      </c>
      <c r="J9" s="65"/>
      <c r="K9" s="65" t="s">
        <v>1363</v>
      </c>
      <c r="P9" s="103" t="s">
        <v>1402</v>
      </c>
    </row>
    <row r="10" spans="1:16" ht="38.25">
      <c r="A10" s="65">
        <v>9</v>
      </c>
      <c r="B10" s="110">
        <v>45726</v>
      </c>
      <c r="C10" s="12" t="s">
        <v>75</v>
      </c>
      <c r="D10" s="102" t="s">
        <v>1622</v>
      </c>
      <c r="E10" s="102" t="s">
        <v>1605</v>
      </c>
      <c r="F10" s="81"/>
      <c r="G10" s="103" t="s">
        <v>1362</v>
      </c>
      <c r="H10" s="65">
        <v>1</v>
      </c>
      <c r="I10" s="65">
        <f t="shared" si="0"/>
        <v>8</v>
      </c>
      <c r="J10" s="12" t="s">
        <v>1363</v>
      </c>
      <c r="K10" s="12" t="s">
        <v>1363</v>
      </c>
      <c r="P10" s="103"/>
    </row>
    <row r="11" spans="1:16" ht="51">
      <c r="A11" s="65">
        <v>10</v>
      </c>
      <c r="B11" s="110">
        <v>45727</v>
      </c>
      <c r="C11" s="12" t="s">
        <v>11</v>
      </c>
      <c r="D11" s="102" t="s">
        <v>1624</v>
      </c>
      <c r="E11" s="102" t="s">
        <v>1605</v>
      </c>
      <c r="F11" s="103"/>
      <c r="G11" s="103" t="s">
        <v>1362</v>
      </c>
      <c r="H11" s="65">
        <v>1</v>
      </c>
      <c r="I11" s="65">
        <f t="shared" si="0"/>
        <v>10</v>
      </c>
      <c r="J11" s="65"/>
      <c r="K11" s="12" t="s">
        <v>1363</v>
      </c>
      <c r="P11"/>
    </row>
    <row r="12" spans="1:16" ht="63.75">
      <c r="A12" s="65">
        <v>11</v>
      </c>
      <c r="B12" s="110">
        <v>45728</v>
      </c>
      <c r="C12" s="12" t="s">
        <v>662</v>
      </c>
      <c r="D12" s="102" t="s">
        <v>1623</v>
      </c>
      <c r="E12" s="102" t="s">
        <v>1605</v>
      </c>
      <c r="F12" s="103"/>
      <c r="G12" s="103" t="s">
        <v>1362</v>
      </c>
      <c r="H12" s="65">
        <v>1</v>
      </c>
      <c r="I12" s="65">
        <f t="shared" si="0"/>
        <v>12</v>
      </c>
      <c r="J12" s="65"/>
      <c r="K12" s="12" t="s">
        <v>1363</v>
      </c>
      <c r="P12"/>
    </row>
    <row r="13" spans="1:16" ht="38.25">
      <c r="A13" s="65">
        <v>12</v>
      </c>
      <c r="B13" s="110">
        <v>45729</v>
      </c>
      <c r="C13" s="12" t="s">
        <v>11</v>
      </c>
      <c r="D13" s="102" t="s">
        <v>1625</v>
      </c>
      <c r="E13" s="102" t="s">
        <v>1605</v>
      </c>
      <c r="F13" s="103"/>
      <c r="G13" s="103" t="s">
        <v>1362</v>
      </c>
      <c r="H13" s="65">
        <v>1</v>
      </c>
      <c r="I13" s="65">
        <f t="shared" si="0"/>
        <v>9</v>
      </c>
      <c r="J13" s="65"/>
      <c r="K13" s="12" t="s">
        <v>1363</v>
      </c>
      <c r="P13"/>
    </row>
    <row r="14" spans="1:16" ht="38.25">
      <c r="A14" s="65">
        <v>13</v>
      </c>
      <c r="B14" s="110">
        <v>45730</v>
      </c>
      <c r="C14" s="12" t="s">
        <v>1243</v>
      </c>
      <c r="D14" s="102" t="s">
        <v>1626</v>
      </c>
      <c r="E14" s="102" t="s">
        <v>1605</v>
      </c>
      <c r="F14" s="103"/>
      <c r="G14" s="103" t="s">
        <v>1362</v>
      </c>
      <c r="H14" s="65">
        <v>1</v>
      </c>
      <c r="I14" s="65">
        <f t="shared" si="0"/>
        <v>8</v>
      </c>
      <c r="J14" s="65"/>
      <c r="K14" s="12" t="s">
        <v>1363</v>
      </c>
      <c r="P14"/>
    </row>
    <row r="15" spans="1:16">
      <c r="A15" s="65">
        <v>14</v>
      </c>
      <c r="B15" s="110">
        <v>45731</v>
      </c>
      <c r="C15" s="12" t="s">
        <v>294</v>
      </c>
      <c r="D15" s="111" t="s">
        <v>1394</v>
      </c>
      <c r="E15" s="102" t="s">
        <v>1297</v>
      </c>
      <c r="F15" s="103" t="s">
        <v>1365</v>
      </c>
      <c r="G15" s="103" t="s">
        <v>1397</v>
      </c>
      <c r="H15" s="65">
        <v>1</v>
      </c>
      <c r="I15" s="65">
        <f t="shared" si="0"/>
        <v>1</v>
      </c>
      <c r="J15" s="65"/>
      <c r="K15" s="12" t="s">
        <v>1363</v>
      </c>
      <c r="P15"/>
    </row>
    <row r="16" spans="1:16">
      <c r="A16" s="65">
        <v>15</v>
      </c>
      <c r="B16" s="110">
        <v>45744</v>
      </c>
      <c r="C16" s="12" t="s">
        <v>1633</v>
      </c>
      <c r="D16" s="111" t="s">
        <v>1634</v>
      </c>
      <c r="E16" s="111" t="s">
        <v>73</v>
      </c>
      <c r="F16" s="103" t="s">
        <v>1365</v>
      </c>
      <c r="G16" s="103" t="s">
        <v>1402</v>
      </c>
      <c r="H16" s="65">
        <v>1</v>
      </c>
      <c r="I16" s="65">
        <f t="shared" si="0"/>
        <v>1</v>
      </c>
      <c r="J16" s="65"/>
      <c r="K16" s="12" t="s">
        <v>1635</v>
      </c>
      <c r="P16"/>
    </row>
    <row r="17" spans="1:16">
      <c r="A17" s="65">
        <v>16</v>
      </c>
      <c r="B17" s="110">
        <v>45750</v>
      </c>
      <c r="C17" s="12" t="s">
        <v>1649</v>
      </c>
      <c r="D17" s="102" t="s">
        <v>1650</v>
      </c>
      <c r="E17" s="102" t="s">
        <v>515</v>
      </c>
      <c r="F17" s="81" t="s">
        <v>1365</v>
      </c>
      <c r="G17" s="103" t="s">
        <v>1414</v>
      </c>
      <c r="H17" s="65">
        <v>1</v>
      </c>
      <c r="I17" s="65">
        <f t="shared" ref="I17:I23" si="1">LEN(TRIM(D17))-LEN(SUBSTITUTE(TRIM(D17),",",""))+1</f>
        <v>2</v>
      </c>
      <c r="J17" s="65"/>
      <c r="K17" s="12" t="s">
        <v>1363</v>
      </c>
      <c r="P17"/>
    </row>
    <row r="18" spans="1:16" ht="38.25">
      <c r="A18" s="65">
        <v>17</v>
      </c>
      <c r="B18" s="110">
        <v>45751</v>
      </c>
      <c r="C18" s="12" t="s">
        <v>680</v>
      </c>
      <c r="D18" s="102" t="s">
        <v>1654</v>
      </c>
      <c r="E18" s="102" t="s">
        <v>1653</v>
      </c>
      <c r="F18" s="103"/>
      <c r="G18" s="103" t="s">
        <v>1362</v>
      </c>
      <c r="H18" s="65">
        <v>1</v>
      </c>
      <c r="I18" s="65">
        <f t="shared" si="1"/>
        <v>7</v>
      </c>
      <c r="J18" s="12" t="s">
        <v>1363</v>
      </c>
      <c r="K18" s="12" t="s">
        <v>1363</v>
      </c>
      <c r="P18"/>
    </row>
    <row r="19" spans="1:16" ht="51">
      <c r="A19" s="65">
        <v>18</v>
      </c>
      <c r="B19" s="110">
        <v>45752</v>
      </c>
      <c r="C19" s="12" t="s">
        <v>1648</v>
      </c>
      <c r="D19" s="102" t="s">
        <v>1660</v>
      </c>
      <c r="E19" s="102" t="s">
        <v>1653</v>
      </c>
      <c r="F19" s="103"/>
      <c r="G19" s="103" t="s">
        <v>1362</v>
      </c>
      <c r="H19" s="65">
        <v>1</v>
      </c>
      <c r="I19" s="65">
        <f t="shared" si="1"/>
        <v>9</v>
      </c>
      <c r="J19" s="65"/>
      <c r="K19" s="12" t="s">
        <v>1363</v>
      </c>
      <c r="P19"/>
    </row>
    <row r="20" spans="1:16" ht="38.25">
      <c r="A20" s="65">
        <v>19</v>
      </c>
      <c r="B20" s="110">
        <v>45753</v>
      </c>
      <c r="C20" s="12" t="s">
        <v>1637</v>
      </c>
      <c r="D20" s="102" t="s">
        <v>1651</v>
      </c>
      <c r="E20" s="102" t="s">
        <v>1653</v>
      </c>
      <c r="F20" s="103"/>
      <c r="G20" s="103" t="s">
        <v>1362</v>
      </c>
      <c r="H20" s="65">
        <v>1</v>
      </c>
      <c r="I20" s="65">
        <f t="shared" si="1"/>
        <v>7</v>
      </c>
      <c r="J20" s="65"/>
      <c r="K20" s="12" t="s">
        <v>1363</v>
      </c>
      <c r="P20"/>
    </row>
    <row r="21" spans="1:16" ht="38.25">
      <c r="A21" s="65">
        <v>20</v>
      </c>
      <c r="B21" s="110">
        <v>45754</v>
      </c>
      <c r="C21" s="12" t="s">
        <v>1641</v>
      </c>
      <c r="D21" s="102" t="s">
        <v>1655</v>
      </c>
      <c r="E21" s="102" t="s">
        <v>1653</v>
      </c>
      <c r="F21" s="103"/>
      <c r="G21" s="103" t="s">
        <v>1362</v>
      </c>
      <c r="H21" s="65">
        <v>1</v>
      </c>
      <c r="I21" s="65">
        <f t="shared" si="1"/>
        <v>12</v>
      </c>
      <c r="J21" s="65"/>
      <c r="K21" s="12" t="s">
        <v>1363</v>
      </c>
      <c r="P21"/>
    </row>
    <row r="22" spans="1:16" ht="38.25">
      <c r="A22" s="65">
        <v>21</v>
      </c>
      <c r="B22" s="110">
        <v>45755</v>
      </c>
      <c r="C22" s="12" t="s">
        <v>1652</v>
      </c>
      <c r="D22" s="102" t="s">
        <v>1657</v>
      </c>
      <c r="E22" s="102" t="s">
        <v>1653</v>
      </c>
      <c r="F22" s="103"/>
      <c r="G22" s="103" t="s">
        <v>1362</v>
      </c>
      <c r="H22" s="65">
        <v>1</v>
      </c>
      <c r="I22" s="65">
        <f t="shared" si="1"/>
        <v>8</v>
      </c>
      <c r="J22" s="65"/>
      <c r="K22" s="12" t="s">
        <v>1363</v>
      </c>
      <c r="P22"/>
    </row>
    <row r="23" spans="1:16">
      <c r="A23" s="65">
        <v>22</v>
      </c>
      <c r="B23" s="110">
        <v>45760</v>
      </c>
      <c r="C23" s="12" t="s">
        <v>1609</v>
      </c>
      <c r="D23" s="102" t="s">
        <v>1658</v>
      </c>
      <c r="E23" s="102" t="s">
        <v>1297</v>
      </c>
      <c r="F23" s="103" t="s">
        <v>1365</v>
      </c>
      <c r="G23" s="103" t="s">
        <v>1397</v>
      </c>
      <c r="H23" s="65">
        <v>1</v>
      </c>
      <c r="I23" s="65">
        <f t="shared" si="1"/>
        <v>1</v>
      </c>
      <c r="J23" s="65"/>
      <c r="K23" s="12" t="s">
        <v>1363</v>
      </c>
      <c r="P23"/>
    </row>
    <row r="24" spans="1:16">
      <c r="A24" s="65">
        <v>23</v>
      </c>
      <c r="B24" s="110">
        <v>45765</v>
      </c>
      <c r="C24" s="12" t="s">
        <v>1612</v>
      </c>
      <c r="D24" s="102" t="s">
        <v>1661</v>
      </c>
      <c r="E24" s="102" t="s">
        <v>1297</v>
      </c>
      <c r="F24" s="103" t="s">
        <v>1365</v>
      </c>
      <c r="G24" s="103" t="s">
        <v>1397</v>
      </c>
      <c r="H24" s="65">
        <v>1</v>
      </c>
      <c r="I24" s="65">
        <f t="shared" ref="I24" si="2">LEN(TRIM(D24))-LEN(SUBSTITUTE(TRIM(D24),",",""))+1</f>
        <v>1</v>
      </c>
      <c r="J24" s="65"/>
      <c r="K24" s="12" t="s">
        <v>1664</v>
      </c>
      <c r="P24"/>
    </row>
    <row r="25" spans="1:16">
      <c r="A25" s="65">
        <v>24</v>
      </c>
      <c r="B25" s="110">
        <v>45780</v>
      </c>
      <c r="C25" s="12" t="s">
        <v>50</v>
      </c>
      <c r="D25" s="102"/>
      <c r="E25" s="102" t="s">
        <v>99</v>
      </c>
      <c r="F25" s="103" t="s">
        <v>1365</v>
      </c>
      <c r="G25" s="103" t="s">
        <v>1616</v>
      </c>
      <c r="H25" s="65">
        <v>1</v>
      </c>
      <c r="I25" s="65">
        <v>0</v>
      </c>
      <c r="J25" s="65"/>
      <c r="K25" s="12" t="s">
        <v>1363</v>
      </c>
      <c r="P25"/>
    </row>
    <row r="26" spans="1:16" ht="25.5">
      <c r="A26" s="65">
        <v>25</v>
      </c>
      <c r="B26" s="110">
        <v>45787</v>
      </c>
      <c r="C26" s="12" t="s">
        <v>145</v>
      </c>
      <c r="D26" s="102" t="s">
        <v>482</v>
      </c>
      <c r="E26" s="102" t="s">
        <v>175</v>
      </c>
      <c r="F26" s="103" t="s">
        <v>1365</v>
      </c>
      <c r="G26" s="103" t="s">
        <v>1402</v>
      </c>
      <c r="H26" s="65">
        <v>1</v>
      </c>
      <c r="I26" s="65">
        <f t="shared" ref="I26:I33" si="3">LEN(TRIM(D26))-LEN(SUBSTITUTE(TRIM(D26),",",""))+1</f>
        <v>1</v>
      </c>
      <c r="J26" s="65"/>
      <c r="K26" s="12" t="s">
        <v>1363</v>
      </c>
      <c r="P26"/>
    </row>
    <row r="27" spans="1:16" ht="25.5">
      <c r="A27" s="65">
        <v>26</v>
      </c>
      <c r="B27" s="110">
        <v>45790</v>
      </c>
      <c r="C27" s="12" t="s">
        <v>1621</v>
      </c>
      <c r="D27" s="102" t="s">
        <v>1668</v>
      </c>
      <c r="E27" s="102" t="s">
        <v>193</v>
      </c>
      <c r="F27" s="103" t="s">
        <v>1365</v>
      </c>
      <c r="G27" s="103" t="s">
        <v>1666</v>
      </c>
      <c r="H27" s="65">
        <v>1</v>
      </c>
      <c r="I27" s="65">
        <f t="shared" si="3"/>
        <v>1</v>
      </c>
      <c r="J27" s="65"/>
      <c r="K27" s="12" t="s">
        <v>1363</v>
      </c>
      <c r="P27"/>
    </row>
    <row r="28" spans="1:16">
      <c r="A28" s="65">
        <v>27</v>
      </c>
      <c r="B28" s="110">
        <v>45791</v>
      </c>
      <c r="C28" s="12" t="s">
        <v>1610</v>
      </c>
      <c r="D28" s="102" t="s">
        <v>1669</v>
      </c>
      <c r="E28" s="102" t="s">
        <v>81</v>
      </c>
      <c r="F28" s="103" t="s">
        <v>1365</v>
      </c>
      <c r="G28" s="103" t="s">
        <v>1616</v>
      </c>
      <c r="H28" s="65">
        <v>1</v>
      </c>
      <c r="I28" s="65">
        <f t="shared" si="3"/>
        <v>1</v>
      </c>
      <c r="J28" s="65"/>
      <c r="K28" s="12" t="s">
        <v>1363</v>
      </c>
      <c r="P28"/>
    </row>
    <row r="29" spans="1:16" ht="25.5">
      <c r="A29" s="65">
        <v>28</v>
      </c>
      <c r="B29" s="110">
        <v>45793</v>
      </c>
      <c r="C29" s="12" t="s">
        <v>1611</v>
      </c>
      <c r="D29" s="102" t="s">
        <v>1235</v>
      </c>
      <c r="E29" s="102" t="s">
        <v>383</v>
      </c>
      <c r="F29" s="103" t="s">
        <v>1365</v>
      </c>
      <c r="G29" s="103" t="s">
        <v>1402</v>
      </c>
      <c r="H29" s="65">
        <v>1</v>
      </c>
      <c r="I29" s="65">
        <f t="shared" si="3"/>
        <v>1</v>
      </c>
      <c r="J29" s="12" t="s">
        <v>1363</v>
      </c>
      <c r="K29" s="12" t="s">
        <v>1670</v>
      </c>
      <c r="P29"/>
    </row>
    <row r="30" spans="1:16">
      <c r="A30" s="65">
        <v>29</v>
      </c>
      <c r="B30" s="110">
        <v>45805</v>
      </c>
      <c r="C30" s="12" t="s">
        <v>1671</v>
      </c>
      <c r="D30" s="102" t="s">
        <v>1672</v>
      </c>
      <c r="E30" s="102" t="s">
        <v>44</v>
      </c>
      <c r="F30" s="103" t="s">
        <v>1365</v>
      </c>
      <c r="G30" s="103" t="s">
        <v>1397</v>
      </c>
      <c r="H30" s="65">
        <v>1</v>
      </c>
      <c r="I30" s="65">
        <f t="shared" si="3"/>
        <v>3</v>
      </c>
      <c r="J30" s="65"/>
      <c r="K30" s="12" t="s">
        <v>1363</v>
      </c>
      <c r="P30"/>
    </row>
    <row r="31" spans="1:16" ht="25.5">
      <c r="A31" s="65">
        <v>30</v>
      </c>
      <c r="B31" s="110">
        <v>45808</v>
      </c>
      <c r="C31" s="12" t="s">
        <v>36</v>
      </c>
      <c r="D31" s="102" t="s">
        <v>1676</v>
      </c>
      <c r="E31" s="102" t="s">
        <v>175</v>
      </c>
      <c r="F31" s="103" t="s">
        <v>1365</v>
      </c>
      <c r="G31" s="103" t="s">
        <v>1402</v>
      </c>
      <c r="H31" s="65">
        <v>1</v>
      </c>
      <c r="I31" s="65">
        <f t="shared" si="3"/>
        <v>2</v>
      </c>
      <c r="J31" s="65"/>
      <c r="K31" s="12" t="s">
        <v>1363</v>
      </c>
      <c r="P31"/>
    </row>
    <row r="32" spans="1:16">
      <c r="A32" s="65">
        <v>31</v>
      </c>
      <c r="B32" s="110">
        <v>45809</v>
      </c>
      <c r="C32" s="12" t="s">
        <v>1222</v>
      </c>
      <c r="D32" s="102"/>
      <c r="E32" s="102" t="s">
        <v>81</v>
      </c>
      <c r="F32" s="103" t="s">
        <v>1365</v>
      </c>
      <c r="G32" s="103" t="s">
        <v>1616</v>
      </c>
      <c r="H32" s="65">
        <v>1</v>
      </c>
      <c r="I32" s="65">
        <f>LEN(TRIM(D32))-LEN(SUBSTITUTE(TRIM(D32),",",""))+1-1</f>
        <v>0</v>
      </c>
      <c r="J32" s="65"/>
      <c r="K32" s="12" t="s">
        <v>1363</v>
      </c>
      <c r="P32"/>
    </row>
    <row r="33" spans="1:16" ht="25.5">
      <c r="A33" s="65">
        <v>32</v>
      </c>
      <c r="B33" s="110">
        <v>45814</v>
      </c>
      <c r="C33" s="12" t="s">
        <v>23</v>
      </c>
      <c r="D33" s="102" t="s">
        <v>1681</v>
      </c>
      <c r="E33" s="102" t="s">
        <v>383</v>
      </c>
      <c r="F33" s="103" t="s">
        <v>1365</v>
      </c>
      <c r="G33" s="103" t="s">
        <v>1402</v>
      </c>
      <c r="H33" s="65">
        <v>1</v>
      </c>
      <c r="I33" s="65">
        <f t="shared" si="3"/>
        <v>2</v>
      </c>
      <c r="J33" s="65"/>
      <c r="K33" s="12" t="s">
        <v>1363</v>
      </c>
      <c r="P33"/>
    </row>
    <row r="34" spans="1:16" ht="25.5">
      <c r="A34" s="65">
        <v>33</v>
      </c>
      <c r="B34" s="110">
        <v>45816</v>
      </c>
      <c r="C34" s="12" t="s">
        <v>23</v>
      </c>
      <c r="D34" s="102" t="s">
        <v>1683</v>
      </c>
      <c r="E34" s="102" t="s">
        <v>383</v>
      </c>
      <c r="F34" s="103" t="s">
        <v>1365</v>
      </c>
      <c r="G34" s="103" t="s">
        <v>1402</v>
      </c>
      <c r="H34" s="65">
        <v>1</v>
      </c>
      <c r="I34" s="65">
        <f>LEN(TRIM(D34))-LEN(SUBSTITUTE(TRIM(D34),",",""))+1</f>
        <v>2</v>
      </c>
      <c r="J34" s="65"/>
      <c r="K34" s="12" t="s">
        <v>1363</v>
      </c>
      <c r="P34"/>
    </row>
    <row r="35" spans="1:16">
      <c r="A35" s="65">
        <v>34</v>
      </c>
      <c r="B35" s="110">
        <v>45825</v>
      </c>
      <c r="C35" s="12" t="s">
        <v>290</v>
      </c>
      <c r="D35" s="102" t="s">
        <v>1684</v>
      </c>
      <c r="E35" s="102" t="s">
        <v>1486</v>
      </c>
      <c r="F35" s="103" t="s">
        <v>1365</v>
      </c>
      <c r="G35" s="103" t="s">
        <v>1402</v>
      </c>
      <c r="H35" s="65">
        <v>1</v>
      </c>
      <c r="I35" s="65">
        <f t="shared" ref="I35:I36" si="4">LEN(TRIM(D35))-LEN(SUBSTITUTE(TRIM(D35),",",""))+1</f>
        <v>2</v>
      </c>
      <c r="J35" s="65"/>
      <c r="K35" s="12" t="s">
        <v>1363</v>
      </c>
      <c r="P35"/>
    </row>
    <row r="36" spans="1:16" ht="25.5">
      <c r="A36" s="65">
        <v>35</v>
      </c>
      <c r="B36" s="110">
        <v>45832</v>
      </c>
      <c r="C36" s="12" t="s">
        <v>77</v>
      </c>
      <c r="D36" s="102" t="s">
        <v>1687</v>
      </c>
      <c r="E36" s="102" t="s">
        <v>1603</v>
      </c>
      <c r="F36" s="103" t="s">
        <v>1383</v>
      </c>
      <c r="G36" s="103" t="s">
        <v>1688</v>
      </c>
      <c r="H36" s="65">
        <v>1</v>
      </c>
      <c r="I36" s="65">
        <f t="shared" si="4"/>
        <v>1</v>
      </c>
      <c r="J36" s="12" t="s">
        <v>1363</v>
      </c>
      <c r="K36" s="12" t="s">
        <v>1635</v>
      </c>
      <c r="P36"/>
    </row>
    <row r="37" spans="1:16">
      <c r="A37" s="65">
        <v>36</v>
      </c>
      <c r="B37" s="110">
        <v>45835</v>
      </c>
      <c r="C37" s="12" t="s">
        <v>23</v>
      </c>
      <c r="D37" s="102" t="s">
        <v>1681</v>
      </c>
      <c r="E37" s="102" t="s">
        <v>1604</v>
      </c>
      <c r="F37" s="103" t="s">
        <v>1383</v>
      </c>
      <c r="G37" s="103" t="s">
        <v>1689</v>
      </c>
      <c r="H37" s="65">
        <v>1</v>
      </c>
      <c r="I37" s="65">
        <f t="shared" ref="I37:I38" si="5">LEN(TRIM(D37))-LEN(SUBSTITUTE(TRIM(D37),",",""))+1</f>
        <v>2</v>
      </c>
      <c r="J37" s="12" t="s">
        <v>1363</v>
      </c>
      <c r="K37" s="12" t="s">
        <v>1635</v>
      </c>
      <c r="P37"/>
    </row>
    <row r="38" spans="1:16">
      <c r="A38" s="65">
        <v>37</v>
      </c>
      <c r="B38" s="110">
        <v>45837</v>
      </c>
      <c r="C38" s="12" t="s">
        <v>23</v>
      </c>
      <c r="D38" s="102" t="s">
        <v>1683</v>
      </c>
      <c r="E38" s="102" t="s">
        <v>1604</v>
      </c>
      <c r="F38" s="103" t="s">
        <v>1383</v>
      </c>
      <c r="G38" s="103" t="s">
        <v>1689</v>
      </c>
      <c r="H38" s="65">
        <v>1</v>
      </c>
      <c r="I38" s="65">
        <f t="shared" si="5"/>
        <v>2</v>
      </c>
      <c r="J38" s="65"/>
      <c r="K38" s="12" t="s">
        <v>1635</v>
      </c>
      <c r="P38"/>
    </row>
    <row r="39" spans="1:16">
      <c r="A39" s="65">
        <v>38</v>
      </c>
      <c r="B39" s="110">
        <v>45839</v>
      </c>
      <c r="C39" s="12" t="s">
        <v>1636</v>
      </c>
      <c r="D39" s="102" t="s">
        <v>1690</v>
      </c>
      <c r="E39" s="102" t="s">
        <v>81</v>
      </c>
      <c r="F39" s="103" t="s">
        <v>1365</v>
      </c>
      <c r="G39" s="103" t="s">
        <v>1616</v>
      </c>
      <c r="H39" s="65">
        <v>1</v>
      </c>
      <c r="I39" s="65">
        <f t="shared" ref="I39:I40" si="6">LEN(TRIM(D39))-LEN(SUBSTITUTE(TRIM(D39),",",""))+1</f>
        <v>4</v>
      </c>
      <c r="J39" s="65"/>
      <c r="K39" s="12" t="s">
        <v>1363</v>
      </c>
      <c r="P39"/>
    </row>
    <row r="40" spans="1:16" ht="25.5">
      <c r="A40" s="65">
        <v>39</v>
      </c>
      <c r="B40" s="110">
        <v>45841</v>
      </c>
      <c r="C40" s="12" t="s">
        <v>1667</v>
      </c>
      <c r="D40" s="102" t="s">
        <v>1694</v>
      </c>
      <c r="E40" s="102" t="s">
        <v>175</v>
      </c>
      <c r="F40" s="103" t="s">
        <v>1365</v>
      </c>
      <c r="G40" s="103" t="s">
        <v>1402</v>
      </c>
      <c r="H40" s="65">
        <v>1</v>
      </c>
      <c r="I40" s="65">
        <f t="shared" si="6"/>
        <v>2</v>
      </c>
      <c r="J40" s="65"/>
      <c r="K40" s="12" t="s">
        <v>1363</v>
      </c>
      <c r="P40"/>
    </row>
    <row r="41" spans="1:16" ht="25.5">
      <c r="A41" s="65">
        <v>40</v>
      </c>
      <c r="B41" s="110">
        <v>45846</v>
      </c>
      <c r="C41" s="12" t="s">
        <v>80</v>
      </c>
      <c r="D41" s="102" t="s">
        <v>1698</v>
      </c>
      <c r="E41" s="102" t="s">
        <v>81</v>
      </c>
      <c r="F41" s="103" t="s">
        <v>1365</v>
      </c>
      <c r="G41" s="103" t="s">
        <v>1616</v>
      </c>
      <c r="H41" s="65">
        <v>1</v>
      </c>
      <c r="I41" s="65">
        <f t="shared" ref="I41" si="7">LEN(TRIM(D41))-LEN(SUBSTITUTE(TRIM(D41),",",""))+1</f>
        <v>5</v>
      </c>
      <c r="J41" s="65"/>
      <c r="K41" s="12" t="s">
        <v>1363</v>
      </c>
      <c r="P41"/>
    </row>
    <row r="42" spans="1:16">
      <c r="A42" s="65">
        <v>41</v>
      </c>
      <c r="B42" s="110">
        <v>45850</v>
      </c>
      <c r="C42" s="12" t="s">
        <v>309</v>
      </c>
      <c r="D42" s="102"/>
      <c r="E42" s="102" t="s">
        <v>291</v>
      </c>
      <c r="F42" s="103" t="s">
        <v>1365</v>
      </c>
      <c r="G42" s="103" t="s">
        <v>1402</v>
      </c>
      <c r="H42" s="65">
        <v>1</v>
      </c>
      <c r="I42" s="66">
        <f>LEN(TRIM(D42))-LEN(SUBSTITUTE(TRIM(D42),",",""))+1-1</f>
        <v>0</v>
      </c>
      <c r="J42" s="65"/>
      <c r="K42" s="12" t="s">
        <v>1363</v>
      </c>
      <c r="P42"/>
    </row>
    <row r="43" spans="1:16">
      <c r="A43" s="65">
        <v>42</v>
      </c>
      <c r="B43" s="110">
        <v>45864</v>
      </c>
      <c r="C43" s="12" t="s">
        <v>1501</v>
      </c>
      <c r="D43" s="102" t="s">
        <v>1513</v>
      </c>
      <c r="E43" s="102" t="s">
        <v>574</v>
      </c>
      <c r="F43" s="103" t="s">
        <v>1365</v>
      </c>
      <c r="G43" s="103" t="s">
        <v>1397</v>
      </c>
      <c r="H43" s="65">
        <v>1</v>
      </c>
      <c r="I43" s="65">
        <f>LEN(TRIM(D43))-LEN(SUBSTITUTE(TRIM(D43),",",""))+1</f>
        <v>1</v>
      </c>
      <c r="J43" s="65"/>
      <c r="K43" s="12" t="s">
        <v>1614</v>
      </c>
      <c r="P43"/>
    </row>
    <row r="44" spans="1:16" ht="25.5">
      <c r="A44" s="65">
        <v>43</v>
      </c>
      <c r="B44" s="110">
        <v>45872</v>
      </c>
      <c r="C44" s="12" t="s">
        <v>1704</v>
      </c>
      <c r="D44" s="102"/>
      <c r="E44" s="102" t="s">
        <v>1318</v>
      </c>
      <c r="F44" s="103" t="s">
        <v>1365</v>
      </c>
      <c r="G44" s="103" t="s">
        <v>1402</v>
      </c>
      <c r="H44" s="65">
        <v>1</v>
      </c>
      <c r="I44" s="66">
        <f>LEN(TRIM(D44))-LEN(SUBSTITUTE(TRIM(D44),",",""))+1-1</f>
        <v>0</v>
      </c>
      <c r="J44" s="65"/>
      <c r="K44" s="12" t="s">
        <v>1363</v>
      </c>
      <c r="P44"/>
    </row>
    <row r="45" spans="1:16" ht="25.5">
      <c r="A45" s="65">
        <v>44</v>
      </c>
      <c r="B45" s="110">
        <v>45873</v>
      </c>
      <c r="C45" s="12" t="s">
        <v>71</v>
      </c>
      <c r="D45" s="102" t="s">
        <v>1705</v>
      </c>
      <c r="E45" s="102" t="s">
        <v>175</v>
      </c>
      <c r="F45" s="103" t="s">
        <v>1365</v>
      </c>
      <c r="G45" s="103" t="s">
        <v>1402</v>
      </c>
      <c r="H45" s="65">
        <v>1</v>
      </c>
      <c r="I45" s="65">
        <f>LEN(TRIM(D45))-LEN(SUBSTITUTE(TRIM(D45),",",""))+1</f>
        <v>2</v>
      </c>
      <c r="J45" s="65"/>
      <c r="K45" s="12" t="s">
        <v>1363</v>
      </c>
      <c r="P45"/>
    </row>
    <row r="46" spans="1:16" ht="25.5">
      <c r="A46" s="65">
        <v>45</v>
      </c>
      <c r="B46" s="110">
        <v>45882</v>
      </c>
      <c r="C46" s="12" t="s">
        <v>1709</v>
      </c>
      <c r="D46" s="102" t="s">
        <v>494</v>
      </c>
      <c r="E46" s="102" t="s">
        <v>1318</v>
      </c>
      <c r="F46" s="103" t="s">
        <v>1365</v>
      </c>
      <c r="G46" s="103" t="s">
        <v>1402</v>
      </c>
      <c r="H46" s="65">
        <v>1</v>
      </c>
      <c r="I46" s="65">
        <f>LEN(TRIM(D46))-LEN(SUBSTITUTE(TRIM(D46),",",""))+1</f>
        <v>1</v>
      </c>
      <c r="J46" s="65"/>
      <c r="K46" s="12" t="s">
        <v>1670</v>
      </c>
      <c r="P46"/>
    </row>
    <row r="47" spans="1:16">
      <c r="A47" s="65">
        <v>46</v>
      </c>
      <c r="B47" s="110">
        <v>45884</v>
      </c>
      <c r="C47" s="12" t="s">
        <v>1707</v>
      </c>
      <c r="D47" s="102"/>
      <c r="E47" s="102" t="s">
        <v>541</v>
      </c>
      <c r="F47" s="103" t="s">
        <v>1365</v>
      </c>
      <c r="G47" s="103" t="s">
        <v>1397</v>
      </c>
      <c r="H47" s="65">
        <v>1</v>
      </c>
      <c r="I47" s="66">
        <f>LEN(TRIM(D47))-LEN(SUBSTITUTE(TRIM(D47),",",""))+1-1</f>
        <v>0</v>
      </c>
      <c r="J47" s="65"/>
      <c r="K47" s="12" t="s">
        <v>1363</v>
      </c>
      <c r="P47"/>
    </row>
    <row r="48" spans="1:16">
      <c r="A48" s="65">
        <v>47</v>
      </c>
      <c r="B48" s="110">
        <v>45885</v>
      </c>
      <c r="C48" s="12" t="s">
        <v>1503</v>
      </c>
      <c r="D48" s="102" t="s">
        <v>1712</v>
      </c>
      <c r="E48" s="102" t="s">
        <v>574</v>
      </c>
      <c r="F48" s="103" t="s">
        <v>1365</v>
      </c>
      <c r="G48" s="103" t="s">
        <v>1397</v>
      </c>
      <c r="H48" s="65">
        <v>1</v>
      </c>
      <c r="I48" s="65">
        <f t="shared" ref="I48:I54" si="8">LEN(TRIM(D48))-LEN(SUBSTITUTE(TRIM(D48),",",""))+1</f>
        <v>1</v>
      </c>
      <c r="J48" s="65"/>
      <c r="K48" s="12" t="s">
        <v>1614</v>
      </c>
      <c r="P48"/>
    </row>
    <row r="49" spans="1:16" ht="25.5">
      <c r="A49" s="65">
        <v>48</v>
      </c>
      <c r="B49" s="110">
        <v>45889</v>
      </c>
      <c r="C49" s="12" t="s">
        <v>1233</v>
      </c>
      <c r="D49" s="102" t="s">
        <v>1718</v>
      </c>
      <c r="E49" s="102" t="s">
        <v>175</v>
      </c>
      <c r="F49" s="103" t="s">
        <v>1365</v>
      </c>
      <c r="G49" s="103" t="s">
        <v>1402</v>
      </c>
      <c r="H49" s="65">
        <v>1</v>
      </c>
      <c r="I49" s="65">
        <f t="shared" si="8"/>
        <v>3</v>
      </c>
      <c r="J49" s="65"/>
      <c r="K49" s="12" t="s">
        <v>1363</v>
      </c>
      <c r="P49"/>
    </row>
    <row r="50" spans="1:16" ht="51">
      <c r="A50" s="65">
        <v>49</v>
      </c>
      <c r="B50" s="110">
        <v>45893</v>
      </c>
      <c r="C50" s="12" t="s">
        <v>257</v>
      </c>
      <c r="D50" s="102" t="s">
        <v>1713</v>
      </c>
      <c r="E50" s="102" t="s">
        <v>1653</v>
      </c>
      <c r="F50" s="103"/>
      <c r="G50" s="103" t="s">
        <v>1362</v>
      </c>
      <c r="H50" s="65">
        <v>1</v>
      </c>
      <c r="I50" s="65">
        <f t="shared" si="8"/>
        <v>9</v>
      </c>
      <c r="J50" s="65"/>
      <c r="K50" s="12" t="s">
        <v>1363</v>
      </c>
      <c r="P50"/>
    </row>
    <row r="51" spans="1:16" ht="25.5">
      <c r="A51" s="65">
        <v>50</v>
      </c>
      <c r="B51" s="110">
        <v>45894</v>
      </c>
      <c r="C51" s="12" t="s">
        <v>1385</v>
      </c>
      <c r="D51" s="102" t="s">
        <v>1714</v>
      </c>
      <c r="E51" s="102" t="s">
        <v>1653</v>
      </c>
      <c r="F51" s="103"/>
      <c r="G51" s="103" t="s">
        <v>1362</v>
      </c>
      <c r="H51" s="65">
        <v>1</v>
      </c>
      <c r="I51" s="65">
        <f t="shared" si="8"/>
        <v>3</v>
      </c>
      <c r="J51" s="65"/>
      <c r="K51" s="12" t="s">
        <v>1363</v>
      </c>
      <c r="P51"/>
    </row>
    <row r="52" spans="1:16" ht="51">
      <c r="A52" s="65">
        <v>51</v>
      </c>
      <c r="B52" s="110">
        <v>45895</v>
      </c>
      <c r="C52" s="12" t="s">
        <v>631</v>
      </c>
      <c r="D52" s="102" t="s">
        <v>1715</v>
      </c>
      <c r="E52" s="102" t="s">
        <v>1653</v>
      </c>
      <c r="F52" s="103"/>
      <c r="G52" s="103" t="s">
        <v>1362</v>
      </c>
      <c r="H52" s="65">
        <v>1</v>
      </c>
      <c r="I52" s="65">
        <f t="shared" si="8"/>
        <v>9</v>
      </c>
      <c r="J52" s="65"/>
      <c r="K52" s="12" t="s">
        <v>1363</v>
      </c>
      <c r="P52"/>
    </row>
    <row r="53" spans="1:16" ht="25.5">
      <c r="A53" s="65">
        <v>52</v>
      </c>
      <c r="B53" s="110">
        <v>45896</v>
      </c>
      <c r="C53" s="12" t="s">
        <v>257</v>
      </c>
      <c r="D53" s="102" t="s">
        <v>1716</v>
      </c>
      <c r="E53" s="102" t="s">
        <v>1653</v>
      </c>
      <c r="F53" s="103"/>
      <c r="G53" s="103" t="s">
        <v>1362</v>
      </c>
      <c r="H53" s="65">
        <v>1</v>
      </c>
      <c r="I53" s="65">
        <f t="shared" si="8"/>
        <v>6</v>
      </c>
      <c r="J53" s="65"/>
      <c r="K53" s="12" t="s">
        <v>1363</v>
      </c>
      <c r="P53"/>
    </row>
    <row r="54" spans="1:16" ht="38.25">
      <c r="A54" s="65">
        <v>53</v>
      </c>
      <c r="B54" s="110">
        <v>45897</v>
      </c>
      <c r="C54" s="12" t="s">
        <v>631</v>
      </c>
      <c r="D54" s="102" t="s">
        <v>1717</v>
      </c>
      <c r="E54" s="102" t="s">
        <v>1653</v>
      </c>
      <c r="F54" s="103"/>
      <c r="G54" s="103" t="s">
        <v>1362</v>
      </c>
      <c r="H54" s="65">
        <v>1</v>
      </c>
      <c r="I54" s="65">
        <f t="shared" si="8"/>
        <v>7</v>
      </c>
      <c r="J54" s="65"/>
      <c r="K54" s="12" t="s">
        <v>1363</v>
      </c>
      <c r="P54"/>
    </row>
    <row r="55" spans="1:16" ht="25.5">
      <c r="A55" s="65">
        <v>54</v>
      </c>
      <c r="B55" s="110">
        <v>45906</v>
      </c>
      <c r="C55" s="12" t="s">
        <v>1728</v>
      </c>
      <c r="D55" s="102" t="s">
        <v>1729</v>
      </c>
      <c r="E55" s="102" t="s">
        <v>175</v>
      </c>
      <c r="F55" s="103" t="s">
        <v>1365</v>
      </c>
      <c r="G55" s="103" t="s">
        <v>1402</v>
      </c>
      <c r="H55" s="65">
        <v>1</v>
      </c>
      <c r="I55" s="65">
        <f t="shared" ref="I55:I59" si="9">LEN(TRIM(D55))-LEN(SUBSTITUTE(TRIM(D55),",",""))+1</f>
        <v>2</v>
      </c>
      <c r="J55" s="65"/>
      <c r="K55" s="12" t="s">
        <v>1363</v>
      </c>
      <c r="P55"/>
    </row>
    <row r="56" spans="1:16" ht="25.5">
      <c r="A56" s="65">
        <v>55</v>
      </c>
      <c r="B56" s="110">
        <v>45913</v>
      </c>
      <c r="C56" s="12" t="s">
        <v>1733</v>
      </c>
      <c r="D56" s="102" t="s">
        <v>1734</v>
      </c>
      <c r="E56" s="102" t="s">
        <v>383</v>
      </c>
      <c r="F56" s="103" t="s">
        <v>1365</v>
      </c>
      <c r="G56" s="103" t="s">
        <v>1402</v>
      </c>
      <c r="H56" s="65">
        <v>1</v>
      </c>
      <c r="I56" s="65">
        <f t="shared" si="9"/>
        <v>1</v>
      </c>
      <c r="J56" s="65"/>
      <c r="K56" s="12" t="s">
        <v>1363</v>
      </c>
      <c r="P56"/>
    </row>
    <row r="57" spans="1:16">
      <c r="A57" s="65">
        <v>56</v>
      </c>
      <c r="B57" s="110">
        <v>45914</v>
      </c>
      <c r="C57" s="12" t="s">
        <v>1553</v>
      </c>
      <c r="D57" s="102" t="s">
        <v>1735</v>
      </c>
      <c r="E57" s="102" t="s">
        <v>574</v>
      </c>
      <c r="F57" s="103" t="s">
        <v>1365</v>
      </c>
      <c r="G57" s="103" t="s">
        <v>1397</v>
      </c>
      <c r="H57" s="65">
        <v>1</v>
      </c>
      <c r="I57" s="65">
        <f t="shared" ref="I57" si="10">LEN(TRIM(D57))-LEN(SUBSTITUTE(TRIM(D57),",",""))+1</f>
        <v>1</v>
      </c>
      <c r="J57" s="65"/>
      <c r="K57" s="12" t="s">
        <v>1614</v>
      </c>
      <c r="P57"/>
    </row>
    <row r="58" spans="1:16">
      <c r="A58" s="65">
        <v>57</v>
      </c>
      <c r="B58" s="110">
        <v>45946</v>
      </c>
      <c r="C58" s="12" t="s">
        <v>1527</v>
      </c>
      <c r="D58" s="102"/>
      <c r="E58" s="102" t="s">
        <v>1740</v>
      </c>
      <c r="F58" s="103" t="s">
        <v>1365</v>
      </c>
      <c r="G58" s="103" t="s">
        <v>1397</v>
      </c>
      <c r="H58" s="65">
        <v>1</v>
      </c>
      <c r="I58" s="66">
        <f>LEN(TRIM(D58))-LEN(SUBSTITUTE(TRIM(D58),",",""))+1-1</f>
        <v>0</v>
      </c>
      <c r="J58" s="12" t="s">
        <v>1363</v>
      </c>
      <c r="K58" s="12" t="s">
        <v>1363</v>
      </c>
      <c r="P58"/>
    </row>
    <row r="59" spans="1:16">
      <c r="A59" s="65">
        <v>58</v>
      </c>
      <c r="B59" s="110">
        <v>45947</v>
      </c>
      <c r="C59" s="12" t="s">
        <v>727</v>
      </c>
      <c r="D59" s="102" t="s">
        <v>1737</v>
      </c>
      <c r="E59" s="102" t="s">
        <v>1680</v>
      </c>
      <c r="F59" s="103" t="s">
        <v>1365</v>
      </c>
      <c r="G59" s="103" t="s">
        <v>1616</v>
      </c>
      <c r="H59" s="65">
        <v>1</v>
      </c>
      <c r="I59" s="65">
        <f t="shared" si="9"/>
        <v>3</v>
      </c>
      <c r="J59" s="12" t="s">
        <v>1363</v>
      </c>
      <c r="K59" s="12" t="s">
        <v>1741</v>
      </c>
      <c r="P59"/>
    </row>
    <row r="60" spans="1:16">
      <c r="A60" s="65">
        <v>59</v>
      </c>
      <c r="B60" s="110">
        <v>45963</v>
      </c>
      <c r="C60" s="12" t="s">
        <v>620</v>
      </c>
      <c r="D60" s="102" t="s">
        <v>1742</v>
      </c>
      <c r="E60" s="102" t="s">
        <v>541</v>
      </c>
      <c r="F60" s="103" t="s">
        <v>1365</v>
      </c>
      <c r="G60" s="103" t="s">
        <v>1397</v>
      </c>
      <c r="H60" s="65">
        <v>1</v>
      </c>
      <c r="I60" s="65">
        <f t="shared" ref="I60:I61" si="11">LEN(TRIM(D60))-LEN(SUBSTITUTE(TRIM(D60),",",""))+1</f>
        <v>2</v>
      </c>
      <c r="J60" s="65"/>
      <c r="K60" s="12" t="s">
        <v>1363</v>
      </c>
      <c r="P60"/>
    </row>
    <row r="61" spans="1:16">
      <c r="A61" s="65">
        <v>60</v>
      </c>
      <c r="B61" s="110">
        <v>45965</v>
      </c>
      <c r="C61" s="12" t="s">
        <v>1745</v>
      </c>
      <c r="D61" s="102" t="s">
        <v>1746</v>
      </c>
      <c r="E61" s="102" t="s">
        <v>1317</v>
      </c>
      <c r="F61" s="103" t="s">
        <v>1365</v>
      </c>
      <c r="G61" s="103" t="s">
        <v>1402</v>
      </c>
      <c r="H61" s="65">
        <v>1</v>
      </c>
      <c r="I61" s="65">
        <f t="shared" si="11"/>
        <v>1</v>
      </c>
      <c r="J61" s="65"/>
      <c r="K61" s="12" t="s">
        <v>1363</v>
      </c>
      <c r="P61"/>
    </row>
    <row r="62" spans="1:16" ht="25.5">
      <c r="A62" s="65">
        <v>61</v>
      </c>
      <c r="B62" s="110">
        <v>45976</v>
      </c>
      <c r="C62" s="12" t="s">
        <v>1748</v>
      </c>
      <c r="D62" s="102" t="s">
        <v>1752</v>
      </c>
      <c r="E62" s="102" t="s">
        <v>1297</v>
      </c>
      <c r="F62" s="103" t="s">
        <v>1365</v>
      </c>
      <c r="G62" s="103" t="s">
        <v>1397</v>
      </c>
      <c r="H62" s="65">
        <v>1</v>
      </c>
      <c r="I62" s="65">
        <f t="shared" ref="I62:I64" si="12">LEN(TRIM(D62))-LEN(SUBSTITUTE(TRIM(D62),",",""))+1</f>
        <v>3</v>
      </c>
      <c r="J62" s="65"/>
      <c r="K62" s="12" t="s">
        <v>1363</v>
      </c>
      <c r="P62"/>
    </row>
    <row r="63" spans="1:16">
      <c r="A63" s="65">
        <v>62</v>
      </c>
      <c r="B63" s="110">
        <v>45977</v>
      </c>
      <c r="C63" s="12" t="s">
        <v>88</v>
      </c>
      <c r="D63" s="102" t="s">
        <v>1753</v>
      </c>
      <c r="E63" s="102" t="s">
        <v>90</v>
      </c>
      <c r="F63" s="103" t="s">
        <v>1365</v>
      </c>
      <c r="G63" s="103" t="s">
        <v>1402</v>
      </c>
      <c r="H63" s="65">
        <v>1</v>
      </c>
      <c r="I63" s="65">
        <f t="shared" si="12"/>
        <v>3</v>
      </c>
      <c r="J63" s="65"/>
      <c r="K63" s="12" t="s">
        <v>1363</v>
      </c>
      <c r="P63"/>
    </row>
    <row r="64" spans="1:16">
      <c r="A64" s="65">
        <v>63</v>
      </c>
      <c r="B64" s="110">
        <v>45994</v>
      </c>
      <c r="C64" s="12" t="s">
        <v>75</v>
      </c>
      <c r="D64" s="102" t="s">
        <v>1443</v>
      </c>
      <c r="E64" s="102" t="s">
        <v>81</v>
      </c>
      <c r="F64" s="103" t="s">
        <v>1365</v>
      </c>
      <c r="G64" s="103" t="s">
        <v>1616</v>
      </c>
      <c r="H64" s="65">
        <v>1</v>
      </c>
      <c r="I64" s="65">
        <f t="shared" si="12"/>
        <v>1</v>
      </c>
      <c r="J64" s="65"/>
      <c r="K64" s="12" t="s">
        <v>1363</v>
      </c>
      <c r="P64"/>
    </row>
    <row r="65" spans="1:23">
      <c r="A65" s="65">
        <v>64</v>
      </c>
      <c r="B65" s="110">
        <v>45998</v>
      </c>
      <c r="C65" s="12" t="s">
        <v>1760</v>
      </c>
      <c r="D65" s="102" t="s">
        <v>1761</v>
      </c>
      <c r="E65" s="102" t="s">
        <v>44</v>
      </c>
      <c r="F65" s="103" t="s">
        <v>1365</v>
      </c>
      <c r="G65" s="103" t="s">
        <v>1397</v>
      </c>
      <c r="H65" s="65">
        <v>1</v>
      </c>
      <c r="I65" s="65">
        <f t="shared" ref="I65" si="13">LEN(TRIM(D65))-LEN(SUBSTITUTE(TRIM(D65),",",""))+1</f>
        <v>1</v>
      </c>
      <c r="J65" s="65"/>
      <c r="K65" s="12" t="s">
        <v>1363</v>
      </c>
      <c r="P65"/>
    </row>
    <row r="66" spans="1:23" ht="25.5">
      <c r="A66" s="65">
        <v>65</v>
      </c>
      <c r="B66" s="110">
        <v>46005</v>
      </c>
      <c r="C66" s="12" t="s">
        <v>247</v>
      </c>
      <c r="D66" s="102"/>
      <c r="E66" s="102" t="s">
        <v>1757</v>
      </c>
      <c r="F66" s="103" t="s">
        <v>1365</v>
      </c>
      <c r="G66" s="103" t="s">
        <v>1402</v>
      </c>
      <c r="H66" s="65">
        <v>1</v>
      </c>
      <c r="I66" s="66">
        <f>LEN(TRIM(D66))-LEN(SUBSTITUTE(TRIM(D66),",",""))+1-1</f>
        <v>0</v>
      </c>
      <c r="J66" s="65"/>
      <c r="K66" s="12" t="s">
        <v>1635</v>
      </c>
      <c r="P66"/>
    </row>
    <row r="67" spans="1:23">
      <c r="A67" s="65"/>
      <c r="B67" s="110"/>
      <c r="C67" s="12"/>
      <c r="D67" s="102"/>
      <c r="E67" s="102"/>
      <c r="F67" s="103"/>
      <c r="G67" s="103"/>
      <c r="H67" s="65"/>
      <c r="I67" s="65"/>
      <c r="J67" s="65"/>
      <c r="K67" s="12"/>
      <c r="P67"/>
    </row>
    <row r="68" spans="1:23">
      <c r="A68" s="65"/>
      <c r="B68" s="4"/>
      <c r="C68" s="4"/>
      <c r="D68" s="102"/>
      <c r="E68" s="102"/>
      <c r="F68" s="103"/>
      <c r="G68" s="103"/>
      <c r="H68" s="65"/>
      <c r="I68" s="65"/>
      <c r="J68" s="65"/>
      <c r="K68" s="12"/>
      <c r="P68"/>
    </row>
    <row r="69" spans="1:23">
      <c r="A69" s="65"/>
      <c r="B69" s="4"/>
      <c r="C69" s="4"/>
      <c r="D69" s="102"/>
      <c r="E69" s="102"/>
      <c r="F69" s="103"/>
      <c r="G69" s="103"/>
      <c r="H69" s="65"/>
      <c r="I69" s="65"/>
      <c r="J69" s="65"/>
      <c r="K69" s="12"/>
      <c r="P69"/>
    </row>
    <row r="70" spans="1:23">
      <c r="A70" s="65"/>
      <c r="B70" s="4"/>
      <c r="C70" s="4"/>
      <c r="D70" s="102"/>
      <c r="E70" s="102"/>
      <c r="F70" s="103"/>
      <c r="G70" s="103"/>
      <c r="H70" s="65"/>
      <c r="I70" s="65"/>
      <c r="J70" s="65"/>
      <c r="K70" s="12"/>
      <c r="P70"/>
    </row>
    <row r="71" spans="1:23">
      <c r="A71" s="65"/>
      <c r="B71" s="110"/>
      <c r="C71" s="110"/>
      <c r="D71" s="102"/>
      <c r="E71" s="102"/>
      <c r="F71" s="103"/>
      <c r="G71" s="103"/>
      <c r="H71" s="65"/>
      <c r="I71" s="65"/>
      <c r="J71" s="65"/>
      <c r="K71" s="12"/>
      <c r="L71" s="20">
        <f>K72/yearly_shows_seen</f>
        <v>0.7846153846153846</v>
      </c>
      <c r="P71"/>
    </row>
    <row r="72" spans="1:23">
      <c r="H72" s="65">
        <f>SUM(H2:H71)</f>
        <v>65</v>
      </c>
      <c r="I72" s="65">
        <f>SUM(I2:I71)</f>
        <v>193</v>
      </c>
      <c r="J72" s="65">
        <f>COUNTIF(J3:J71,"Yes")</f>
        <v>7</v>
      </c>
      <c r="K72" s="66">
        <f>COUNTIF(K2:K71,"Yes")</f>
        <v>51</v>
      </c>
      <c r="P72"/>
    </row>
    <row r="73" spans="1:23">
      <c r="E73" s="65" t="s">
        <v>1200</v>
      </c>
      <c r="F73" s="65"/>
      <c r="G73" s="65"/>
      <c r="H73" s="65">
        <f>H72+I72</f>
        <v>258</v>
      </c>
      <c r="I73" s="65"/>
      <c r="J73" s="65"/>
      <c r="K73" s="65"/>
      <c r="P73"/>
      <c r="T73" s="119"/>
      <c r="U73" s="129" t="s">
        <v>1772</v>
      </c>
      <c r="V73" s="130"/>
      <c r="W73" s="131"/>
    </row>
    <row r="74" spans="1:23">
      <c r="N74" s="20" t="s">
        <v>1766</v>
      </c>
      <c r="O74" s="20">
        <v>191</v>
      </c>
      <c r="P74"/>
      <c r="T74" s="25" t="s">
        <v>148</v>
      </c>
      <c r="U74" s="25" t="s">
        <v>1773</v>
      </c>
      <c r="V74" s="25" t="s">
        <v>1774</v>
      </c>
      <c r="W74" s="25" t="s">
        <v>1775</v>
      </c>
    </row>
    <row r="75" spans="1:23">
      <c r="N75" s="20" t="s">
        <v>1599</v>
      </c>
      <c r="O75" s="20">
        <v>23</v>
      </c>
      <c r="P75"/>
      <c r="T75" s="25">
        <v>2025</v>
      </c>
      <c r="U75" s="65">
        <v>191</v>
      </c>
      <c r="V75" s="65">
        <v>88</v>
      </c>
      <c r="W75" s="92">
        <v>0.46100000000000002</v>
      </c>
    </row>
    <row r="76" spans="1:23">
      <c r="N76" s="20" t="s">
        <v>1770</v>
      </c>
      <c r="O76" s="20">
        <v>7</v>
      </c>
      <c r="P76"/>
      <c r="T76" s="25">
        <v>2024</v>
      </c>
      <c r="U76" s="65">
        <v>204</v>
      </c>
      <c r="V76" s="65">
        <v>89</v>
      </c>
      <c r="W76" s="92">
        <v>0.436</v>
      </c>
    </row>
    <row r="77" spans="1:23">
      <c r="N77" s="20" t="s">
        <v>1600</v>
      </c>
      <c r="O77" s="20">
        <v>2</v>
      </c>
      <c r="P77"/>
      <c r="T77" s="25">
        <v>2023</v>
      </c>
      <c r="U77" s="65">
        <v>170</v>
      </c>
      <c r="V77" s="65">
        <v>66</v>
      </c>
      <c r="W77" s="92">
        <v>0.38800000000000001</v>
      </c>
    </row>
    <row r="78" spans="1:23">
      <c r="N78" s="20" t="s">
        <v>1601</v>
      </c>
      <c r="O78" s="20">
        <v>8</v>
      </c>
      <c r="P78"/>
    </row>
    <row r="79" spans="1:23">
      <c r="N79" s="20" t="s">
        <v>1602</v>
      </c>
      <c r="O79" s="20">
        <v>2</v>
      </c>
      <c r="P79"/>
    </row>
    <row r="80" spans="1:23">
      <c r="N80" s="20" t="s">
        <v>1762</v>
      </c>
      <c r="O80" s="20">
        <v>88</v>
      </c>
      <c r="P80"/>
    </row>
    <row r="81" spans="13:16">
      <c r="P81"/>
    </row>
    <row r="82" spans="13:16">
      <c r="N82" s="116" t="s">
        <v>1767</v>
      </c>
      <c r="P82"/>
    </row>
    <row r="83" spans="13:16">
      <c r="N83"/>
      <c r="P83"/>
    </row>
    <row r="84" spans="13:16">
      <c r="N84" s="116" t="s">
        <v>1768</v>
      </c>
      <c r="P84"/>
    </row>
    <row r="85" spans="13:16">
      <c r="N85" s="117" t="s">
        <v>1769</v>
      </c>
      <c r="P85"/>
    </row>
    <row r="86" spans="13:16">
      <c r="P86"/>
    </row>
    <row r="87" spans="13:16">
      <c r="P87"/>
    </row>
    <row r="88" spans="13:16">
      <c r="N88" s="118" t="s">
        <v>1771</v>
      </c>
      <c r="P88"/>
    </row>
    <row r="89" spans="13:16">
      <c r="P89"/>
    </row>
    <row r="90" spans="13:16">
      <c r="P90"/>
    </row>
    <row r="91" spans="13:16">
      <c r="M91" s="65"/>
    </row>
    <row r="92" spans="13:16">
      <c r="M92" s="65"/>
    </row>
    <row r="93" spans="13:16">
      <c r="M93" s="65"/>
    </row>
    <row r="94" spans="13:16">
      <c r="M94" s="65"/>
    </row>
    <row r="95" spans="13:16">
      <c r="M95" s="65"/>
    </row>
  </sheetData>
  <sortState xmlns:xlrd2="http://schemas.microsoft.com/office/spreadsheetml/2017/richdata2" ref="P2:P89">
    <sortCondition ref="P2:P89"/>
  </sortState>
  <mergeCells count="1">
    <mergeCell ref="U73:W73"/>
  </mergeCells>
  <pageMargins left="0.7" right="0.7" top="0.75" bottom="0.75" header="0.3" footer="0.3"/>
  <pageSetup orientation="portrait" r:id="rId1"/>
  <ignoredErrors>
    <ignoredError sqref="I32 I42:I44 I47 I58" 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6"/>
  <dimension ref="A1:O70"/>
  <sheetViews>
    <sheetView workbookViewId="0">
      <pane ySplit="1" topLeftCell="A44" activePane="bottomLeft" state="frozen"/>
      <selection pane="bottomLeft" activeCell="K67" sqref="K67"/>
    </sheetView>
  </sheetViews>
  <sheetFormatPr defaultColWidth="9.140625" defaultRowHeight="12.75"/>
  <cols>
    <col min="1" max="1" width="9.140625" style="20"/>
    <col min="2" max="2" width="8.7109375" style="88" bestFit="1" customWidth="1"/>
    <col min="3" max="3" width="17.85546875" style="20" bestFit="1" customWidth="1"/>
    <col min="4" max="4" width="39" style="20" customWidth="1"/>
    <col min="5" max="5" width="16.85546875" style="20" bestFit="1" customWidth="1"/>
    <col min="6" max="6" width="7.42578125" style="20" customWidth="1"/>
    <col min="7" max="7" width="10.85546875" style="20" customWidth="1"/>
    <col min="8" max="8" width="9.7109375" style="20" bestFit="1" customWidth="1"/>
    <col min="9" max="9" width="7.7109375" style="20" bestFit="1" customWidth="1"/>
    <col min="10" max="10" width="6.5703125" style="20" bestFit="1" customWidth="1"/>
    <col min="11" max="11" width="12.42578125" style="20" customWidth="1"/>
    <col min="12" max="12" width="12" style="20" bestFit="1" customWidth="1"/>
    <col min="13" max="13" width="9.140625" style="20"/>
    <col min="14" max="14" width="15.85546875" style="20" bestFit="1" customWidth="1"/>
    <col min="15" max="15" width="9.140625" style="20"/>
    <col min="16" max="16" width="12.85546875" style="20" bestFit="1" customWidth="1"/>
    <col min="17" max="16384" width="9.140625" style="20"/>
  </cols>
  <sheetData>
    <row r="1" spans="1:11" ht="30">
      <c r="A1" s="78" t="s">
        <v>118</v>
      </c>
      <c r="B1" s="77" t="s">
        <v>0</v>
      </c>
      <c r="C1" s="78" t="s">
        <v>53</v>
      </c>
      <c r="D1" s="78" t="s">
        <v>1356</v>
      </c>
      <c r="E1" s="78" t="s">
        <v>1</v>
      </c>
      <c r="F1" s="78" t="s">
        <v>1357</v>
      </c>
      <c r="G1" s="78" t="s">
        <v>1396</v>
      </c>
      <c r="H1" s="78" t="s">
        <v>1358</v>
      </c>
      <c r="I1" s="78" t="s">
        <v>1359</v>
      </c>
      <c r="J1" s="78" t="s">
        <v>1360</v>
      </c>
      <c r="K1" s="78" t="s">
        <v>1361</v>
      </c>
    </row>
    <row r="2" spans="1:11">
      <c r="A2" s="65">
        <v>1</v>
      </c>
      <c r="B2" s="79">
        <v>45296</v>
      </c>
      <c r="C2" s="80" t="s">
        <v>36</v>
      </c>
      <c r="D2" s="80" t="s">
        <v>1394</v>
      </c>
      <c r="E2" s="80" t="s">
        <v>1297</v>
      </c>
      <c r="F2" s="81" t="s">
        <v>1365</v>
      </c>
      <c r="G2" s="81" t="s">
        <v>1397</v>
      </c>
      <c r="H2" s="65">
        <v>1</v>
      </c>
      <c r="I2" s="65">
        <f t="shared" ref="I2:I44" si="0">LEN(TRIM(D2))-LEN(SUBSTITUTE(TRIM(D2),",",""))+1</f>
        <v>1</v>
      </c>
      <c r="J2" s="81"/>
      <c r="K2" s="81" t="s">
        <v>1363</v>
      </c>
    </row>
    <row r="3" spans="1:11">
      <c r="A3" s="65">
        <v>2</v>
      </c>
      <c r="B3" s="79">
        <v>45305</v>
      </c>
      <c r="C3" s="80" t="s">
        <v>455</v>
      </c>
      <c r="D3" s="80" t="s">
        <v>1399</v>
      </c>
      <c r="E3" s="80" t="s">
        <v>81</v>
      </c>
      <c r="F3" s="81" t="s">
        <v>1365</v>
      </c>
      <c r="G3" s="81" t="s">
        <v>1400</v>
      </c>
      <c r="H3" s="65">
        <v>1</v>
      </c>
      <c r="I3" s="65">
        <f t="shared" si="0"/>
        <v>1</v>
      </c>
      <c r="J3" s="81"/>
      <c r="K3" s="81" t="s">
        <v>1401</v>
      </c>
    </row>
    <row r="4" spans="1:11" ht="25.5">
      <c r="A4" s="65">
        <v>3</v>
      </c>
      <c r="B4" s="79">
        <v>45307</v>
      </c>
      <c r="C4" s="80" t="s">
        <v>11</v>
      </c>
      <c r="D4" s="80" t="s">
        <v>1249</v>
      </c>
      <c r="E4" s="80" t="s">
        <v>1318</v>
      </c>
      <c r="F4" s="81" t="s">
        <v>1365</v>
      </c>
      <c r="G4" s="81" t="s">
        <v>1402</v>
      </c>
      <c r="H4" s="65">
        <v>1</v>
      </c>
      <c r="I4" s="65">
        <f t="shared" si="0"/>
        <v>1</v>
      </c>
      <c r="J4" s="65" t="s">
        <v>1398</v>
      </c>
      <c r="K4" s="65" t="s">
        <v>1363</v>
      </c>
    </row>
    <row r="5" spans="1:11" ht="25.5">
      <c r="A5" s="65">
        <v>4</v>
      </c>
      <c r="B5" s="79">
        <v>45326</v>
      </c>
      <c r="C5" s="80" t="s">
        <v>1403</v>
      </c>
      <c r="D5" s="80" t="s">
        <v>1404</v>
      </c>
      <c r="E5" s="80" t="s">
        <v>1318</v>
      </c>
      <c r="F5" s="81" t="s">
        <v>1365</v>
      </c>
      <c r="G5" s="81" t="s">
        <v>1402</v>
      </c>
      <c r="H5" s="65">
        <v>1</v>
      </c>
      <c r="I5" s="65">
        <f t="shared" si="0"/>
        <v>2</v>
      </c>
      <c r="J5" s="65"/>
      <c r="K5" s="81" t="s">
        <v>1406</v>
      </c>
    </row>
    <row r="6" spans="1:11">
      <c r="A6" s="65">
        <v>5</v>
      </c>
      <c r="B6" s="79">
        <v>45327</v>
      </c>
      <c r="C6" s="102" t="s">
        <v>29</v>
      </c>
      <c r="D6" s="102" t="s">
        <v>1407</v>
      </c>
      <c r="E6" s="102" t="s">
        <v>291</v>
      </c>
      <c r="F6" s="103" t="s">
        <v>1365</v>
      </c>
      <c r="G6" s="103" t="s">
        <v>1402</v>
      </c>
      <c r="H6" s="65">
        <v>1</v>
      </c>
      <c r="I6" s="65">
        <f t="shared" si="0"/>
        <v>2</v>
      </c>
      <c r="J6" s="65"/>
      <c r="K6" s="12" t="s">
        <v>1363</v>
      </c>
    </row>
    <row r="7" spans="1:11" ht="25.5">
      <c r="A7" s="65">
        <v>6</v>
      </c>
      <c r="B7" s="79">
        <v>45333</v>
      </c>
      <c r="C7" s="102" t="s">
        <v>1230</v>
      </c>
      <c r="D7" s="102" t="s">
        <v>1412</v>
      </c>
      <c r="E7" s="102" t="s">
        <v>81</v>
      </c>
      <c r="F7" s="103" t="s">
        <v>1365</v>
      </c>
      <c r="G7" s="103" t="s">
        <v>1400</v>
      </c>
      <c r="H7" s="65">
        <v>1</v>
      </c>
      <c r="I7" s="65">
        <f t="shared" si="0"/>
        <v>3</v>
      </c>
      <c r="J7" s="65"/>
      <c r="K7" s="12" t="s">
        <v>1363</v>
      </c>
    </row>
    <row r="8" spans="1:11">
      <c r="A8" s="65">
        <v>7</v>
      </c>
      <c r="B8" s="79">
        <v>45348</v>
      </c>
      <c r="C8" s="102" t="s">
        <v>629</v>
      </c>
      <c r="D8" s="102" t="s">
        <v>1413</v>
      </c>
      <c r="E8" s="102" t="s">
        <v>541</v>
      </c>
      <c r="F8" s="103" t="s">
        <v>1365</v>
      </c>
      <c r="G8" s="103" t="s">
        <v>1397</v>
      </c>
      <c r="H8" s="65">
        <v>1</v>
      </c>
      <c r="I8" s="65">
        <f t="shared" si="0"/>
        <v>1</v>
      </c>
      <c r="J8" s="65"/>
      <c r="K8" s="12" t="s">
        <v>1363</v>
      </c>
    </row>
    <row r="9" spans="1:11">
      <c r="A9" s="65">
        <v>8</v>
      </c>
      <c r="B9" s="79">
        <v>45352</v>
      </c>
      <c r="C9" s="104" t="s">
        <v>512</v>
      </c>
      <c r="D9" s="104" t="s">
        <v>1417</v>
      </c>
      <c r="E9" s="102" t="s">
        <v>515</v>
      </c>
      <c r="F9" s="103" t="s">
        <v>1365</v>
      </c>
      <c r="G9" s="103" t="s">
        <v>1414</v>
      </c>
      <c r="H9" s="65">
        <v>1</v>
      </c>
      <c r="I9" s="65">
        <f t="shared" si="0"/>
        <v>2</v>
      </c>
      <c r="J9" s="65"/>
      <c r="K9" s="12" t="s">
        <v>1363</v>
      </c>
    </row>
    <row r="10" spans="1:11" ht="38.25">
      <c r="A10" s="65">
        <v>9</v>
      </c>
      <c r="B10" s="79">
        <v>45353</v>
      </c>
      <c r="C10" s="104" t="s">
        <v>75</v>
      </c>
      <c r="D10" s="104" t="s">
        <v>1418</v>
      </c>
      <c r="E10" s="102" t="s">
        <v>1415</v>
      </c>
      <c r="F10" s="81"/>
      <c r="G10" s="103" t="s">
        <v>1362</v>
      </c>
      <c r="H10" s="65">
        <v>1</v>
      </c>
      <c r="I10" s="65">
        <f t="shared" si="0"/>
        <v>7</v>
      </c>
      <c r="J10" s="65"/>
      <c r="K10" s="12" t="s">
        <v>1363</v>
      </c>
    </row>
    <row r="11" spans="1:11" ht="25.5">
      <c r="A11" s="65">
        <v>10</v>
      </c>
      <c r="B11" s="79">
        <v>45354</v>
      </c>
      <c r="C11" t="s">
        <v>1419</v>
      </c>
      <c r="D11" s="104" t="s">
        <v>1420</v>
      </c>
      <c r="E11" s="102" t="s">
        <v>1415</v>
      </c>
      <c r="F11" s="81"/>
      <c r="G11" s="103" t="s">
        <v>1362</v>
      </c>
      <c r="H11" s="65">
        <v>1</v>
      </c>
      <c r="I11" s="65">
        <f t="shared" si="0"/>
        <v>7</v>
      </c>
      <c r="J11" s="65"/>
      <c r="K11" s="12" t="s">
        <v>1363</v>
      </c>
    </row>
    <row r="12" spans="1:11" ht="38.25">
      <c r="A12" s="65">
        <v>11</v>
      </c>
      <c r="B12" s="79">
        <v>45355</v>
      </c>
      <c r="C12" s="104" t="s">
        <v>618</v>
      </c>
      <c r="D12" s="104" t="s">
        <v>1421</v>
      </c>
      <c r="E12" s="102" t="s">
        <v>1415</v>
      </c>
      <c r="F12" s="81"/>
      <c r="G12" s="103" t="s">
        <v>1362</v>
      </c>
      <c r="H12" s="65">
        <v>1</v>
      </c>
      <c r="I12" s="65">
        <f t="shared" si="0"/>
        <v>9</v>
      </c>
      <c r="J12" s="65"/>
      <c r="K12" s="12" t="s">
        <v>1363</v>
      </c>
    </row>
    <row r="13" spans="1:11" ht="38.25">
      <c r="A13" s="65">
        <v>12</v>
      </c>
      <c r="B13" s="79">
        <v>45356</v>
      </c>
      <c r="C13" s="104" t="s">
        <v>75</v>
      </c>
      <c r="D13" s="104" t="s">
        <v>1422</v>
      </c>
      <c r="E13" s="102" t="s">
        <v>1415</v>
      </c>
      <c r="F13" s="81"/>
      <c r="G13" s="103" t="s">
        <v>1362</v>
      </c>
      <c r="H13" s="65">
        <v>1</v>
      </c>
      <c r="I13" s="65">
        <f t="shared" si="0"/>
        <v>8</v>
      </c>
      <c r="J13" s="65"/>
      <c r="K13" s="12" t="s">
        <v>1363</v>
      </c>
    </row>
    <row r="14" spans="1:11" ht="38.25">
      <c r="A14" s="65">
        <v>13</v>
      </c>
      <c r="B14" s="79">
        <v>45357</v>
      </c>
      <c r="C14" s="104" t="s">
        <v>618</v>
      </c>
      <c r="D14" s="104" t="s">
        <v>1423</v>
      </c>
      <c r="E14" s="102" t="s">
        <v>1415</v>
      </c>
      <c r="F14" s="81"/>
      <c r="G14" s="103" t="s">
        <v>1362</v>
      </c>
      <c r="H14" s="65">
        <v>1</v>
      </c>
      <c r="I14" s="65">
        <f t="shared" si="0"/>
        <v>9</v>
      </c>
      <c r="J14" s="65"/>
      <c r="K14" s="12" t="s">
        <v>1363</v>
      </c>
    </row>
    <row r="15" spans="1:11">
      <c r="A15" s="65">
        <v>14</v>
      </c>
      <c r="B15" s="79">
        <v>45358</v>
      </c>
      <c r="C15" s="104" t="s">
        <v>1424</v>
      </c>
      <c r="D15" s="104" t="s">
        <v>1425</v>
      </c>
      <c r="E15" s="102" t="s">
        <v>515</v>
      </c>
      <c r="F15" s="103" t="s">
        <v>1365</v>
      </c>
      <c r="G15" s="103" t="s">
        <v>1414</v>
      </c>
      <c r="H15" s="65">
        <v>1</v>
      </c>
      <c r="I15" s="65">
        <f t="shared" si="0"/>
        <v>2</v>
      </c>
      <c r="J15" s="65"/>
      <c r="K15" s="12" t="s">
        <v>1363</v>
      </c>
    </row>
    <row r="16" spans="1:11" ht="25.5">
      <c r="A16" s="65">
        <v>15</v>
      </c>
      <c r="B16" s="79">
        <v>45359</v>
      </c>
      <c r="C16" s="104" t="s">
        <v>678</v>
      </c>
      <c r="D16" s="104" t="s">
        <v>1426</v>
      </c>
      <c r="E16" s="102" t="s">
        <v>1416</v>
      </c>
      <c r="F16" s="81"/>
      <c r="G16" s="103" t="s">
        <v>1362</v>
      </c>
      <c r="H16" s="65">
        <v>1</v>
      </c>
      <c r="I16" s="65">
        <f t="shared" si="0"/>
        <v>6</v>
      </c>
      <c r="J16" s="65"/>
      <c r="K16" s="12" t="s">
        <v>1363</v>
      </c>
    </row>
    <row r="17" spans="1:11" ht="25.5">
      <c r="A17" s="65">
        <v>16</v>
      </c>
      <c r="B17" s="79">
        <v>45360</v>
      </c>
      <c r="C17" s="104" t="s">
        <v>75</v>
      </c>
      <c r="D17" s="104" t="s">
        <v>1427</v>
      </c>
      <c r="E17" s="102" t="s">
        <v>1416</v>
      </c>
      <c r="F17" s="81"/>
      <c r="G17" s="103" t="s">
        <v>1362</v>
      </c>
      <c r="H17" s="65">
        <v>1</v>
      </c>
      <c r="I17" s="65">
        <f t="shared" si="0"/>
        <v>6</v>
      </c>
      <c r="J17" s="65"/>
      <c r="K17" s="12" t="s">
        <v>1363</v>
      </c>
    </row>
    <row r="18" spans="1:11" ht="38.25">
      <c r="A18" s="65">
        <v>17</v>
      </c>
      <c r="B18" s="79">
        <v>45361</v>
      </c>
      <c r="C18" s="104" t="s">
        <v>1428</v>
      </c>
      <c r="D18" s="104" t="s">
        <v>1429</v>
      </c>
      <c r="E18" s="102" t="s">
        <v>1416</v>
      </c>
      <c r="F18" s="81"/>
      <c r="G18" s="103" t="s">
        <v>1362</v>
      </c>
      <c r="H18" s="65">
        <v>1</v>
      </c>
      <c r="I18" s="65">
        <f t="shared" si="0"/>
        <v>7</v>
      </c>
      <c r="J18" s="65"/>
      <c r="K18" s="12" t="s">
        <v>1363</v>
      </c>
    </row>
    <row r="19" spans="1:11" ht="25.5">
      <c r="A19" s="65">
        <v>18</v>
      </c>
      <c r="B19" s="79">
        <v>45362</v>
      </c>
      <c r="C19" s="104" t="s">
        <v>687</v>
      </c>
      <c r="D19" s="105" t="s">
        <v>1431</v>
      </c>
      <c r="E19" s="102" t="s">
        <v>1416</v>
      </c>
      <c r="F19" s="81"/>
      <c r="G19" s="103" t="s">
        <v>1362</v>
      </c>
      <c r="H19" s="65">
        <v>1</v>
      </c>
      <c r="I19" s="65">
        <f t="shared" si="0"/>
        <v>6</v>
      </c>
      <c r="J19" s="65"/>
      <c r="K19" s="12" t="s">
        <v>1363</v>
      </c>
    </row>
    <row r="20" spans="1:11" ht="38.25">
      <c r="A20" s="65">
        <v>19</v>
      </c>
      <c r="B20" s="79">
        <v>45363</v>
      </c>
      <c r="C20" s="104" t="s">
        <v>687</v>
      </c>
      <c r="D20" s="104" t="s">
        <v>1430</v>
      </c>
      <c r="E20" s="102" t="s">
        <v>1416</v>
      </c>
      <c r="F20" s="81"/>
      <c r="G20" s="103" t="s">
        <v>1362</v>
      </c>
      <c r="H20" s="65">
        <v>1</v>
      </c>
      <c r="I20" s="65">
        <f t="shared" si="0"/>
        <v>8</v>
      </c>
      <c r="J20" s="65"/>
      <c r="K20" s="12" t="s">
        <v>1363</v>
      </c>
    </row>
    <row r="21" spans="1:11">
      <c r="A21" s="65">
        <v>20</v>
      </c>
      <c r="B21" s="79">
        <v>45374</v>
      </c>
      <c r="C21" s="104" t="s">
        <v>461</v>
      </c>
      <c r="D21" s="104" t="s">
        <v>1459</v>
      </c>
      <c r="E21" s="102" t="s">
        <v>574</v>
      </c>
      <c r="F21" s="103" t="s">
        <v>1365</v>
      </c>
      <c r="G21" s="103" t="s">
        <v>1397</v>
      </c>
      <c r="H21" s="65">
        <v>1</v>
      </c>
      <c r="I21" s="65">
        <f t="shared" si="0"/>
        <v>2</v>
      </c>
      <c r="J21" s="65"/>
      <c r="K21" s="12" t="s">
        <v>1363</v>
      </c>
    </row>
    <row r="22" spans="1:11">
      <c r="A22" s="65">
        <v>21</v>
      </c>
      <c r="B22" s="79">
        <v>45375</v>
      </c>
      <c r="C22" s="104" t="s">
        <v>538</v>
      </c>
      <c r="D22" s="104"/>
      <c r="E22" s="102" t="s">
        <v>1297</v>
      </c>
      <c r="F22" s="103" t="s">
        <v>1365</v>
      </c>
      <c r="G22" s="103" t="s">
        <v>1397</v>
      </c>
      <c r="H22" s="65">
        <v>1</v>
      </c>
      <c r="I22" s="65">
        <v>0</v>
      </c>
      <c r="J22" s="65"/>
      <c r="K22" s="12" t="s">
        <v>1363</v>
      </c>
    </row>
    <row r="23" spans="1:11">
      <c r="A23" s="65">
        <v>22</v>
      </c>
      <c r="B23" s="79">
        <v>45376</v>
      </c>
      <c r="C23" s="104" t="s">
        <v>1451</v>
      </c>
      <c r="D23" s="104" t="s">
        <v>1458</v>
      </c>
      <c r="E23" s="102" t="s">
        <v>44</v>
      </c>
      <c r="F23" s="103" t="s">
        <v>1365</v>
      </c>
      <c r="G23" s="103" t="s">
        <v>1397</v>
      </c>
      <c r="H23" s="65">
        <v>1</v>
      </c>
      <c r="I23" s="65">
        <f t="shared" si="0"/>
        <v>1</v>
      </c>
      <c r="J23" s="65"/>
      <c r="K23" s="12" t="s">
        <v>1363</v>
      </c>
    </row>
    <row r="24" spans="1:11" ht="38.25">
      <c r="A24" s="65">
        <v>23</v>
      </c>
      <c r="B24" s="106">
        <v>45387</v>
      </c>
      <c r="C24" s="104" t="s">
        <v>769</v>
      </c>
      <c r="D24" s="104" t="s">
        <v>1466</v>
      </c>
      <c r="E24" s="102" t="s">
        <v>1416</v>
      </c>
      <c r="F24" s="81"/>
      <c r="G24" s="103" t="s">
        <v>1362</v>
      </c>
      <c r="H24" s="65">
        <v>1</v>
      </c>
      <c r="I24" s="65">
        <f t="shared" si="0"/>
        <v>7</v>
      </c>
      <c r="J24" s="65"/>
      <c r="K24" s="12" t="s">
        <v>1363</v>
      </c>
    </row>
    <row r="25" spans="1:11" ht="38.25">
      <c r="A25" s="65">
        <v>24</v>
      </c>
      <c r="B25" s="106">
        <v>45388</v>
      </c>
      <c r="C25" s="104" t="s">
        <v>257</v>
      </c>
      <c r="D25" s="104" t="s">
        <v>1467</v>
      </c>
      <c r="E25" s="102" t="s">
        <v>1416</v>
      </c>
      <c r="F25" s="81"/>
      <c r="G25" s="103" t="s">
        <v>1362</v>
      </c>
      <c r="H25" s="65">
        <v>1</v>
      </c>
      <c r="I25" s="65">
        <f t="shared" si="0"/>
        <v>8</v>
      </c>
      <c r="J25" s="65"/>
      <c r="K25" s="12" t="s">
        <v>1363</v>
      </c>
    </row>
    <row r="26" spans="1:11" ht="38.25">
      <c r="A26" s="65">
        <v>25</v>
      </c>
      <c r="B26" s="106">
        <v>45389</v>
      </c>
      <c r="C26" s="104" t="s">
        <v>754</v>
      </c>
      <c r="D26" s="105" t="s">
        <v>1468</v>
      </c>
      <c r="E26" s="102" t="s">
        <v>1416</v>
      </c>
      <c r="F26" s="81"/>
      <c r="G26" s="103" t="s">
        <v>1362</v>
      </c>
      <c r="H26" s="65">
        <v>1</v>
      </c>
      <c r="I26" s="65">
        <f t="shared" si="0"/>
        <v>6</v>
      </c>
      <c r="J26" s="65"/>
      <c r="K26" s="12" t="s">
        <v>1363</v>
      </c>
    </row>
    <row r="27" spans="1:11" ht="38.25">
      <c r="A27" s="65">
        <v>26</v>
      </c>
      <c r="B27" s="106">
        <v>45390</v>
      </c>
      <c r="C27" s="104" t="s">
        <v>754</v>
      </c>
      <c r="D27" s="104" t="s">
        <v>1469</v>
      </c>
      <c r="E27" s="102" t="s">
        <v>1416</v>
      </c>
      <c r="F27" s="81"/>
      <c r="G27" s="103" t="s">
        <v>1362</v>
      </c>
      <c r="H27" s="65">
        <v>1</v>
      </c>
      <c r="I27" s="65">
        <f t="shared" si="0"/>
        <v>6</v>
      </c>
      <c r="J27" s="65"/>
      <c r="K27" s="12" t="s">
        <v>1363</v>
      </c>
    </row>
    <row r="28" spans="1:11" ht="25.5">
      <c r="A28" s="65">
        <v>27</v>
      </c>
      <c r="B28" s="106">
        <v>45391</v>
      </c>
      <c r="C28" s="104" t="s">
        <v>755</v>
      </c>
      <c r="D28" s="104" t="s">
        <v>1470</v>
      </c>
      <c r="E28" s="102" t="s">
        <v>1416</v>
      </c>
      <c r="F28" s="81"/>
      <c r="G28" s="103" t="s">
        <v>1362</v>
      </c>
      <c r="H28" s="65">
        <v>1</v>
      </c>
      <c r="I28" s="65">
        <f t="shared" si="0"/>
        <v>4</v>
      </c>
      <c r="J28" s="65"/>
      <c r="K28" s="12" t="s">
        <v>1363</v>
      </c>
    </row>
    <row r="29" spans="1:11" ht="38.25">
      <c r="A29" s="65">
        <v>28</v>
      </c>
      <c r="B29" s="106">
        <v>45401</v>
      </c>
      <c r="C29" s="104" t="s">
        <v>1476</v>
      </c>
      <c r="D29" s="105" t="s">
        <v>1477</v>
      </c>
      <c r="E29" s="102" t="s">
        <v>291</v>
      </c>
      <c r="F29" s="103" t="s">
        <v>1365</v>
      </c>
      <c r="G29" s="103" t="s">
        <v>1402</v>
      </c>
      <c r="H29" s="65">
        <v>1</v>
      </c>
      <c r="I29" s="65">
        <f t="shared" si="0"/>
        <v>7</v>
      </c>
      <c r="J29" s="65"/>
      <c r="K29" s="12" t="s">
        <v>1363</v>
      </c>
    </row>
    <row r="30" spans="1:11" ht="25.5">
      <c r="A30" s="65">
        <v>29</v>
      </c>
      <c r="B30" s="106">
        <v>45406</v>
      </c>
      <c r="C30" s="104" t="s">
        <v>635</v>
      </c>
      <c r="D30" s="104" t="s">
        <v>1474</v>
      </c>
      <c r="E30" s="80" t="s">
        <v>1318</v>
      </c>
      <c r="F30" s="103" t="s">
        <v>1365</v>
      </c>
      <c r="G30" s="103" t="s">
        <v>1402</v>
      </c>
      <c r="H30" s="65">
        <v>1</v>
      </c>
      <c r="I30" s="65">
        <f t="shared" si="0"/>
        <v>1</v>
      </c>
      <c r="J30" s="65"/>
      <c r="K30" s="12" t="s">
        <v>1363</v>
      </c>
    </row>
    <row r="31" spans="1:11">
      <c r="A31" s="65">
        <v>30</v>
      </c>
      <c r="B31" s="79">
        <v>45421</v>
      </c>
      <c r="C31" s="102" t="s">
        <v>75</v>
      </c>
      <c r="D31" s="102" t="s">
        <v>610</v>
      </c>
      <c r="E31" s="102" t="s">
        <v>81</v>
      </c>
      <c r="F31" s="103" t="s">
        <v>1365</v>
      </c>
      <c r="G31" s="103" t="s">
        <v>1400</v>
      </c>
      <c r="H31" s="65">
        <v>1</v>
      </c>
      <c r="I31" s="65">
        <f t="shared" si="0"/>
        <v>1</v>
      </c>
      <c r="J31" s="65"/>
      <c r="K31" s="12" t="s">
        <v>1363</v>
      </c>
    </row>
    <row r="32" spans="1:11">
      <c r="A32" s="65">
        <v>31</v>
      </c>
      <c r="B32" s="79">
        <v>45430</v>
      </c>
      <c r="C32" s="102" t="s">
        <v>157</v>
      </c>
      <c r="D32" s="102" t="s">
        <v>1485</v>
      </c>
      <c r="E32" s="102" t="s">
        <v>1486</v>
      </c>
      <c r="F32" s="103" t="s">
        <v>1365</v>
      </c>
      <c r="G32" s="103" t="s">
        <v>1402</v>
      </c>
      <c r="H32" s="65">
        <v>1</v>
      </c>
      <c r="I32" s="65">
        <f t="shared" si="0"/>
        <v>3</v>
      </c>
      <c r="J32" s="65"/>
      <c r="K32" s="12" t="s">
        <v>1363</v>
      </c>
    </row>
    <row r="33" spans="1:11">
      <c r="A33" s="65">
        <v>32</v>
      </c>
      <c r="B33" s="79">
        <v>45436</v>
      </c>
      <c r="C33" s="102" t="s">
        <v>212</v>
      </c>
      <c r="D33" s="80" t="s">
        <v>1488</v>
      </c>
      <c r="E33" s="102" t="s">
        <v>541</v>
      </c>
      <c r="F33" s="103" t="s">
        <v>1365</v>
      </c>
      <c r="G33" s="103" t="s">
        <v>1397</v>
      </c>
      <c r="H33" s="65">
        <v>1</v>
      </c>
      <c r="I33" s="65">
        <f t="shared" si="0"/>
        <v>1</v>
      </c>
      <c r="J33" s="65"/>
      <c r="K33" s="65" t="s">
        <v>1363</v>
      </c>
    </row>
    <row r="34" spans="1:11">
      <c r="A34" s="65">
        <v>33</v>
      </c>
      <c r="B34" s="79">
        <v>45437</v>
      </c>
      <c r="C34" s="102" t="s">
        <v>1491</v>
      </c>
      <c r="D34" s="80" t="s">
        <v>1492</v>
      </c>
      <c r="E34" s="102" t="s">
        <v>81</v>
      </c>
      <c r="F34" s="103" t="s">
        <v>1365</v>
      </c>
      <c r="G34" s="103" t="s">
        <v>1400</v>
      </c>
      <c r="H34" s="65">
        <v>1</v>
      </c>
      <c r="I34" s="65">
        <f t="shared" si="0"/>
        <v>2</v>
      </c>
      <c r="J34" s="65"/>
      <c r="K34" s="65" t="s">
        <v>1363</v>
      </c>
    </row>
    <row r="35" spans="1:11">
      <c r="A35" s="65">
        <v>34</v>
      </c>
      <c r="B35" s="79">
        <v>45445</v>
      </c>
      <c r="C35" s="80" t="s">
        <v>1489</v>
      </c>
      <c r="D35" s="80" t="s">
        <v>1296</v>
      </c>
      <c r="E35" s="80" t="s">
        <v>541</v>
      </c>
      <c r="F35" s="81" t="s">
        <v>1365</v>
      </c>
      <c r="G35" s="81" t="s">
        <v>1397</v>
      </c>
      <c r="H35" s="65">
        <v>1</v>
      </c>
      <c r="I35" s="65">
        <f t="shared" si="0"/>
        <v>1</v>
      </c>
      <c r="J35" s="65"/>
      <c r="K35" s="65" t="s">
        <v>1363</v>
      </c>
    </row>
    <row r="36" spans="1:11">
      <c r="A36" s="65">
        <v>35</v>
      </c>
      <c r="B36" s="79">
        <v>45465</v>
      </c>
      <c r="C36" s="102" t="s">
        <v>1496</v>
      </c>
      <c r="D36" s="26" t="s">
        <v>1497</v>
      </c>
      <c r="E36" s="80" t="s">
        <v>44</v>
      </c>
      <c r="F36" s="81" t="s">
        <v>1365</v>
      </c>
      <c r="G36" s="81" t="s">
        <v>1397</v>
      </c>
      <c r="H36" s="65">
        <v>1</v>
      </c>
      <c r="I36" s="65">
        <f t="shared" si="0"/>
        <v>3</v>
      </c>
      <c r="J36" s="65"/>
      <c r="K36" s="65" t="s">
        <v>1363</v>
      </c>
    </row>
    <row r="37" spans="1:11">
      <c r="A37" s="65">
        <v>36</v>
      </c>
      <c r="B37" s="79">
        <v>45487</v>
      </c>
      <c r="C37" s="102" t="s">
        <v>1501</v>
      </c>
      <c r="D37" s="80" t="s">
        <v>1513</v>
      </c>
      <c r="E37" s="80" t="s">
        <v>574</v>
      </c>
      <c r="F37" s="81" t="s">
        <v>1365</v>
      </c>
      <c r="G37" s="81" t="s">
        <v>1397</v>
      </c>
      <c r="H37" s="65">
        <v>1</v>
      </c>
      <c r="I37" s="65">
        <f t="shared" si="0"/>
        <v>1</v>
      </c>
      <c r="J37" s="65"/>
      <c r="K37" s="65" t="s">
        <v>1363</v>
      </c>
    </row>
    <row r="38" spans="1:11">
      <c r="A38" s="65">
        <v>37</v>
      </c>
      <c r="B38" s="79">
        <v>45506</v>
      </c>
      <c r="C38" s="80" t="s">
        <v>23</v>
      </c>
      <c r="D38" s="80" t="s">
        <v>1295</v>
      </c>
      <c r="E38" s="80" t="s">
        <v>752</v>
      </c>
      <c r="F38" s="81" t="s">
        <v>1505</v>
      </c>
      <c r="G38" s="81" t="s">
        <v>1506</v>
      </c>
      <c r="H38" s="65">
        <v>1</v>
      </c>
      <c r="I38" s="65">
        <f t="shared" si="0"/>
        <v>2</v>
      </c>
      <c r="J38" s="65" t="s">
        <v>1398</v>
      </c>
      <c r="K38" s="65" t="s">
        <v>1507</v>
      </c>
    </row>
    <row r="39" spans="1:11">
      <c r="A39" s="65">
        <v>38</v>
      </c>
      <c r="B39" s="79">
        <v>45515</v>
      </c>
      <c r="C39" s="80" t="s">
        <v>23</v>
      </c>
      <c r="D39" s="80" t="s">
        <v>1510</v>
      </c>
      <c r="E39" s="80" t="s">
        <v>1508</v>
      </c>
      <c r="F39" s="81" t="s">
        <v>1375</v>
      </c>
      <c r="G39" s="81" t="s">
        <v>1509</v>
      </c>
      <c r="H39" s="65">
        <v>1</v>
      </c>
      <c r="I39" s="65">
        <f t="shared" si="0"/>
        <v>2</v>
      </c>
      <c r="J39" s="65"/>
      <c r="K39" s="65" t="s">
        <v>1507</v>
      </c>
    </row>
    <row r="40" spans="1:11">
      <c r="A40" s="65">
        <v>39</v>
      </c>
      <c r="B40" s="79">
        <v>45521</v>
      </c>
      <c r="C40" s="80" t="s">
        <v>1504</v>
      </c>
      <c r="D40" s="102" t="s">
        <v>1513</v>
      </c>
      <c r="E40" s="80" t="s">
        <v>574</v>
      </c>
      <c r="F40" s="81" t="s">
        <v>1365</v>
      </c>
      <c r="G40" s="81" t="s">
        <v>1397</v>
      </c>
      <c r="H40" s="65">
        <v>1</v>
      </c>
      <c r="I40" s="65">
        <f t="shared" si="0"/>
        <v>1</v>
      </c>
      <c r="J40" s="65"/>
      <c r="K40" s="12" t="s">
        <v>1363</v>
      </c>
    </row>
    <row r="41" spans="1:11" ht="25.5">
      <c r="A41" s="65">
        <v>40</v>
      </c>
      <c r="B41" s="79">
        <v>45524</v>
      </c>
      <c r="C41" s="102" t="s">
        <v>1514</v>
      </c>
      <c r="D41" s="102" t="s">
        <v>1515</v>
      </c>
      <c r="E41" s="102" t="s">
        <v>1370</v>
      </c>
      <c r="F41" s="103" t="s">
        <v>1365</v>
      </c>
      <c r="G41" s="103" t="s">
        <v>1402</v>
      </c>
      <c r="H41" s="65">
        <v>1</v>
      </c>
      <c r="I41" s="65">
        <f t="shared" si="0"/>
        <v>2</v>
      </c>
      <c r="J41" s="65"/>
      <c r="K41" s="12" t="s">
        <v>1363</v>
      </c>
    </row>
    <row r="42" spans="1:11" ht="25.5">
      <c r="A42" s="65">
        <v>41</v>
      </c>
      <c r="B42" s="79">
        <v>45527</v>
      </c>
      <c r="C42" s="102" t="s">
        <v>536</v>
      </c>
      <c r="D42" s="102" t="s">
        <v>1517</v>
      </c>
      <c r="E42" s="102" t="s">
        <v>715</v>
      </c>
      <c r="F42" s="103" t="s">
        <v>1525</v>
      </c>
      <c r="G42" s="103" t="s">
        <v>1526</v>
      </c>
      <c r="H42" s="65">
        <v>1</v>
      </c>
      <c r="I42" s="65">
        <f t="shared" si="0"/>
        <v>4</v>
      </c>
      <c r="J42" s="65"/>
      <c r="K42" s="12" t="s">
        <v>1363</v>
      </c>
    </row>
    <row r="43" spans="1:11" ht="51">
      <c r="A43" s="65">
        <v>42</v>
      </c>
      <c r="B43" s="79">
        <v>45528</v>
      </c>
      <c r="C43" s="102" t="s">
        <v>662</v>
      </c>
      <c r="D43" s="102" t="s">
        <v>1518</v>
      </c>
      <c r="E43" s="102" t="s">
        <v>715</v>
      </c>
      <c r="F43" s="103" t="s">
        <v>1525</v>
      </c>
      <c r="G43" s="103" t="s">
        <v>1526</v>
      </c>
      <c r="H43" s="65">
        <v>1</v>
      </c>
      <c r="I43" s="65">
        <f t="shared" si="0"/>
        <v>9</v>
      </c>
      <c r="J43" s="65"/>
      <c r="K43" s="12" t="s">
        <v>1363</v>
      </c>
    </row>
    <row r="44" spans="1:11" ht="38.25">
      <c r="A44" s="65">
        <v>43</v>
      </c>
      <c r="B44" s="79">
        <v>45529</v>
      </c>
      <c r="C44" s="102" t="s">
        <v>11</v>
      </c>
      <c r="D44" s="102" t="s">
        <v>1519</v>
      </c>
      <c r="E44" s="102" t="s">
        <v>715</v>
      </c>
      <c r="F44" s="103" t="s">
        <v>1525</v>
      </c>
      <c r="G44" s="103" t="s">
        <v>1526</v>
      </c>
      <c r="H44" s="65">
        <v>1</v>
      </c>
      <c r="I44" s="65">
        <f t="shared" si="0"/>
        <v>9</v>
      </c>
      <c r="J44" s="65"/>
      <c r="K44" s="12" t="s">
        <v>1363</v>
      </c>
    </row>
    <row r="45" spans="1:11" ht="25.5">
      <c r="A45" s="65">
        <v>44</v>
      </c>
      <c r="B45" s="79">
        <v>45535</v>
      </c>
      <c r="C45" s="102" t="s">
        <v>1528</v>
      </c>
      <c r="D45" s="80"/>
      <c r="E45" s="102" t="s">
        <v>44</v>
      </c>
      <c r="F45" s="103" t="s">
        <v>1365</v>
      </c>
      <c r="G45" s="103" t="s">
        <v>1397</v>
      </c>
      <c r="H45" s="65">
        <v>1</v>
      </c>
      <c r="I45" s="65">
        <v>0</v>
      </c>
      <c r="J45" s="65"/>
      <c r="K45" s="12" t="s">
        <v>1363</v>
      </c>
    </row>
    <row r="46" spans="1:11" ht="25.5">
      <c r="A46" s="65">
        <v>45</v>
      </c>
      <c r="B46" s="79">
        <v>45540</v>
      </c>
      <c r="C46" s="80" t="s">
        <v>1530</v>
      </c>
      <c r="D46" s="80" t="s">
        <v>1531</v>
      </c>
      <c r="E46" s="102" t="s">
        <v>1511</v>
      </c>
      <c r="F46" s="81" t="s">
        <v>1377</v>
      </c>
      <c r="G46" s="81" t="s">
        <v>1549</v>
      </c>
      <c r="H46" s="65">
        <v>1</v>
      </c>
      <c r="I46" s="65">
        <f t="shared" ref="I46:I48" si="1">LEN(TRIM(D46))-LEN(SUBSTITUTE(TRIM(D46),",",""))+1</f>
        <v>4</v>
      </c>
      <c r="J46" s="65" t="s">
        <v>1398</v>
      </c>
      <c r="K46" s="12" t="s">
        <v>1363</v>
      </c>
    </row>
    <row r="47" spans="1:11" ht="25.5">
      <c r="A47" s="65">
        <v>46</v>
      </c>
      <c r="B47" s="79">
        <v>45541</v>
      </c>
      <c r="C47" s="80" t="s">
        <v>1532</v>
      </c>
      <c r="D47" s="80" t="s">
        <v>1533</v>
      </c>
      <c r="E47" s="102" t="s">
        <v>1511</v>
      </c>
      <c r="F47" s="81" t="s">
        <v>1377</v>
      </c>
      <c r="G47" s="81" t="s">
        <v>1549</v>
      </c>
      <c r="H47" s="65">
        <v>1</v>
      </c>
      <c r="I47" s="65">
        <f t="shared" si="1"/>
        <v>5</v>
      </c>
      <c r="J47" s="65"/>
      <c r="K47" s="12" t="s">
        <v>1363</v>
      </c>
    </row>
    <row r="48" spans="1:11" ht="25.5">
      <c r="A48" s="65">
        <v>47</v>
      </c>
      <c r="B48" s="79">
        <v>45542</v>
      </c>
      <c r="C48" s="80" t="s">
        <v>1534</v>
      </c>
      <c r="D48" s="80" t="s">
        <v>1535</v>
      </c>
      <c r="E48" s="102" t="s">
        <v>1511</v>
      </c>
      <c r="F48" s="81" t="s">
        <v>1377</v>
      </c>
      <c r="G48" s="81" t="s">
        <v>1549</v>
      </c>
      <c r="H48" s="65">
        <v>1</v>
      </c>
      <c r="I48" s="65">
        <f t="shared" si="1"/>
        <v>5</v>
      </c>
      <c r="J48" s="65"/>
      <c r="K48" s="12" t="s">
        <v>1363</v>
      </c>
    </row>
    <row r="49" spans="1:15">
      <c r="A49" s="65">
        <v>48</v>
      </c>
      <c r="B49" s="79">
        <v>45543</v>
      </c>
      <c r="C49" s="80" t="s">
        <v>1536</v>
      </c>
      <c r="D49" s="80"/>
      <c r="E49" s="102" t="s">
        <v>574</v>
      </c>
      <c r="F49" s="81" t="s">
        <v>1365</v>
      </c>
      <c r="G49" s="81" t="s">
        <v>1397</v>
      </c>
      <c r="H49" s="65">
        <v>1</v>
      </c>
      <c r="I49" s="65">
        <v>0</v>
      </c>
      <c r="J49" s="65"/>
      <c r="K49" s="12" t="s">
        <v>1363</v>
      </c>
    </row>
    <row r="50" spans="1:15">
      <c r="A50" s="65">
        <v>49</v>
      </c>
      <c r="B50" s="79">
        <v>45550</v>
      </c>
      <c r="C50" s="102" t="s">
        <v>1553</v>
      </c>
      <c r="D50" s="80"/>
      <c r="E50" s="102" t="s">
        <v>574</v>
      </c>
      <c r="F50" s="103" t="s">
        <v>1365</v>
      </c>
      <c r="G50" s="103" t="s">
        <v>1397</v>
      </c>
      <c r="H50" s="65">
        <v>1</v>
      </c>
      <c r="I50" s="65">
        <v>0</v>
      </c>
      <c r="J50" s="65"/>
      <c r="K50" s="12" t="s">
        <v>1363</v>
      </c>
    </row>
    <row r="51" spans="1:15">
      <c r="A51" s="65">
        <v>50</v>
      </c>
      <c r="B51" s="79">
        <v>45552</v>
      </c>
      <c r="C51" s="102" t="s">
        <v>1340</v>
      </c>
      <c r="D51" s="80" t="s">
        <v>1557</v>
      </c>
      <c r="E51" s="102" t="s">
        <v>1317</v>
      </c>
      <c r="F51" s="103" t="s">
        <v>1365</v>
      </c>
      <c r="G51" s="103" t="s">
        <v>1402</v>
      </c>
      <c r="H51" s="65">
        <v>1</v>
      </c>
      <c r="I51" s="65">
        <f>LEN(TRIM(D51))-LEN(SUBSTITUTE(TRIM(D51),",",""))+1</f>
        <v>2</v>
      </c>
      <c r="J51" s="65"/>
      <c r="K51" s="81" t="s">
        <v>1401</v>
      </c>
    </row>
    <row r="52" spans="1:15" ht="25.5">
      <c r="A52" s="65">
        <v>51</v>
      </c>
      <c r="B52" s="79">
        <v>45555</v>
      </c>
      <c r="C52" s="102" t="s">
        <v>1558</v>
      </c>
      <c r="D52" s="102" t="s">
        <v>1560</v>
      </c>
      <c r="E52" s="102" t="s">
        <v>1370</v>
      </c>
      <c r="F52" s="103" t="s">
        <v>1365</v>
      </c>
      <c r="G52" s="103" t="s">
        <v>1402</v>
      </c>
      <c r="H52" s="65">
        <v>1</v>
      </c>
      <c r="I52" s="65">
        <f>LEN(TRIM(D52))-LEN(SUBSTITUTE(TRIM(D52),",",""))+1</f>
        <v>2</v>
      </c>
      <c r="J52" s="65"/>
      <c r="K52" s="12" t="s">
        <v>1363</v>
      </c>
    </row>
    <row r="53" spans="1:15">
      <c r="A53" s="65">
        <v>52</v>
      </c>
      <c r="B53" s="79">
        <v>45567</v>
      </c>
      <c r="C53" s="102" t="s">
        <v>1562</v>
      </c>
      <c r="D53" s="102" t="s">
        <v>1563</v>
      </c>
      <c r="E53" s="102" t="s">
        <v>81</v>
      </c>
      <c r="F53" s="103" t="s">
        <v>1365</v>
      </c>
      <c r="G53" s="103" t="s">
        <v>1400</v>
      </c>
      <c r="H53" s="65">
        <v>1</v>
      </c>
      <c r="I53" s="65">
        <f>LEN(TRIM(D53))-LEN(SUBSTITUTE(TRIM(D53),",",""))+1</f>
        <v>3</v>
      </c>
      <c r="J53" s="65"/>
      <c r="K53" s="12" t="s">
        <v>1363</v>
      </c>
    </row>
    <row r="54" spans="1:15">
      <c r="A54" s="65">
        <v>53</v>
      </c>
      <c r="B54" s="79">
        <v>45568</v>
      </c>
      <c r="C54" s="102" t="s">
        <v>594</v>
      </c>
      <c r="D54" s="102" t="s">
        <v>1564</v>
      </c>
      <c r="E54" s="102" t="s">
        <v>1567</v>
      </c>
      <c r="F54" s="103" t="s">
        <v>1365</v>
      </c>
      <c r="G54" s="103" t="s">
        <v>1568</v>
      </c>
      <c r="H54" s="65">
        <v>1</v>
      </c>
      <c r="I54" s="65">
        <f>LEN(TRIM(D54))-LEN(SUBSTITUTE(TRIM(D54),",",""))+1</f>
        <v>1</v>
      </c>
      <c r="J54" s="65"/>
      <c r="K54" s="12" t="s">
        <v>1363</v>
      </c>
    </row>
    <row r="55" spans="1:15">
      <c r="A55" s="65">
        <v>54</v>
      </c>
      <c r="B55" s="79">
        <v>45582</v>
      </c>
      <c r="C55" s="102" t="s">
        <v>1569</v>
      </c>
      <c r="D55" s="80"/>
      <c r="E55" s="102" t="s">
        <v>44</v>
      </c>
      <c r="F55" s="103" t="s">
        <v>1365</v>
      </c>
      <c r="G55" s="103" t="s">
        <v>1397</v>
      </c>
      <c r="H55" s="65">
        <v>1</v>
      </c>
      <c r="I55" s="65">
        <v>0</v>
      </c>
      <c r="J55" s="65"/>
      <c r="K55" s="12" t="s">
        <v>1363</v>
      </c>
    </row>
    <row r="56" spans="1:15">
      <c r="A56" s="65">
        <v>55</v>
      </c>
      <c r="B56" s="79">
        <v>45590</v>
      </c>
      <c r="C56" s="102" t="s">
        <v>1339</v>
      </c>
      <c r="D56" s="102" t="s">
        <v>1571</v>
      </c>
      <c r="E56" s="80" t="s">
        <v>81</v>
      </c>
      <c r="F56" s="81" t="s">
        <v>1365</v>
      </c>
      <c r="G56" s="81" t="s">
        <v>1400</v>
      </c>
      <c r="H56" s="65">
        <v>1</v>
      </c>
      <c r="I56" s="65">
        <f>LEN(TRIM(D56))-LEN(SUBSTITUTE(TRIM(D56),",",""))+1</f>
        <v>4</v>
      </c>
      <c r="J56" s="65"/>
      <c r="K56" s="65" t="s">
        <v>1363</v>
      </c>
    </row>
    <row r="57" spans="1:15">
      <c r="A57" s="65">
        <v>56</v>
      </c>
      <c r="B57" s="79">
        <v>45591</v>
      </c>
      <c r="C57" s="102" t="s">
        <v>1573</v>
      </c>
      <c r="D57" s="102" t="s">
        <v>1575</v>
      </c>
      <c r="E57" s="80" t="s">
        <v>99</v>
      </c>
      <c r="F57" s="103" t="s">
        <v>1365</v>
      </c>
      <c r="G57" s="81" t="s">
        <v>1400</v>
      </c>
      <c r="H57" s="65">
        <v>1</v>
      </c>
      <c r="I57" s="65">
        <f>LEN(TRIM(D57))-LEN(SUBSTITUTE(TRIM(D57),",",""))+1</f>
        <v>2</v>
      </c>
      <c r="J57" s="65"/>
      <c r="K57" s="12" t="s">
        <v>1363</v>
      </c>
    </row>
    <row r="58" spans="1:15">
      <c r="A58" s="65">
        <v>57</v>
      </c>
      <c r="B58" s="79">
        <v>45598</v>
      </c>
      <c r="C58" s="80" t="s">
        <v>76</v>
      </c>
      <c r="D58" s="102" t="s">
        <v>1583</v>
      </c>
      <c r="E58" s="102" t="s">
        <v>1317</v>
      </c>
      <c r="F58" s="103" t="s">
        <v>1365</v>
      </c>
      <c r="G58" s="103" t="s">
        <v>1402</v>
      </c>
      <c r="H58" s="65">
        <v>1</v>
      </c>
      <c r="I58" s="65">
        <f>LEN(TRIM(D58))-LEN(SUBSTITUTE(TRIM(D58),",",""))+1</f>
        <v>3</v>
      </c>
      <c r="J58" s="65"/>
      <c r="K58" s="12" t="s">
        <v>1363</v>
      </c>
    </row>
    <row r="59" spans="1:15">
      <c r="A59" s="65">
        <v>58</v>
      </c>
      <c r="B59" s="79">
        <v>45609</v>
      </c>
      <c r="C59" s="80" t="s">
        <v>638</v>
      </c>
      <c r="D59" s="102"/>
      <c r="E59" s="102" t="s">
        <v>541</v>
      </c>
      <c r="F59" s="103" t="s">
        <v>1365</v>
      </c>
      <c r="G59" s="103" t="s">
        <v>1397</v>
      </c>
      <c r="H59" s="65">
        <v>1</v>
      </c>
      <c r="I59" s="65">
        <v>0</v>
      </c>
      <c r="J59" s="65"/>
      <c r="K59" s="12" t="s">
        <v>1363</v>
      </c>
      <c r="N59" s="20" t="s">
        <v>1598</v>
      </c>
      <c r="O59" s="20">
        <v>224</v>
      </c>
    </row>
    <row r="60" spans="1:15">
      <c r="A60" s="65">
        <v>59</v>
      </c>
      <c r="B60" s="79">
        <v>45617</v>
      </c>
      <c r="C60" s="80" t="s">
        <v>1584</v>
      </c>
      <c r="D60" s="102"/>
      <c r="E60" s="102" t="s">
        <v>574</v>
      </c>
      <c r="F60" s="103" t="s">
        <v>1365</v>
      </c>
      <c r="G60" s="103" t="s">
        <v>1397</v>
      </c>
      <c r="H60" s="65">
        <v>1</v>
      </c>
      <c r="I60" s="65">
        <v>0</v>
      </c>
      <c r="J60" s="65"/>
      <c r="K60" s="12" t="s">
        <v>1363</v>
      </c>
      <c r="N60" s="20" t="s">
        <v>1599</v>
      </c>
      <c r="O60" s="20">
        <v>19</v>
      </c>
    </row>
    <row r="61" spans="1:15">
      <c r="A61" s="65">
        <v>60</v>
      </c>
      <c r="B61" s="79">
        <v>45618</v>
      </c>
      <c r="C61" s="102" t="s">
        <v>1585</v>
      </c>
      <c r="D61" s="102"/>
      <c r="E61" s="102" t="s">
        <v>574</v>
      </c>
      <c r="F61" s="103" t="s">
        <v>1365</v>
      </c>
      <c r="G61" s="103" t="s">
        <v>1397</v>
      </c>
      <c r="H61" s="65">
        <v>1</v>
      </c>
      <c r="I61" s="65">
        <v>0</v>
      </c>
      <c r="J61" s="65"/>
      <c r="K61" s="12" t="s">
        <v>1363</v>
      </c>
      <c r="N61" s="20" t="s">
        <v>1600</v>
      </c>
      <c r="O61" s="20">
        <v>5</v>
      </c>
    </row>
    <row r="62" spans="1:15">
      <c r="A62" s="65">
        <v>61</v>
      </c>
      <c r="B62" s="79">
        <v>45620</v>
      </c>
      <c r="C62" s="80" t="s">
        <v>609</v>
      </c>
      <c r="D62" s="102" t="s">
        <v>610</v>
      </c>
      <c r="E62" s="102" t="s">
        <v>1586</v>
      </c>
      <c r="F62" s="103" t="s">
        <v>1365</v>
      </c>
      <c r="G62" s="103" t="s">
        <v>1568</v>
      </c>
      <c r="H62" s="65">
        <v>1</v>
      </c>
      <c r="I62" s="65">
        <f>LEN(TRIM(D62))-LEN(SUBSTITUTE(TRIM(D62),",",""))+1</f>
        <v>1</v>
      </c>
      <c r="J62" s="65"/>
      <c r="K62" s="12" t="s">
        <v>1363</v>
      </c>
      <c r="N62" s="20" t="s">
        <v>1601</v>
      </c>
      <c r="O62" s="20">
        <v>10</v>
      </c>
    </row>
    <row r="63" spans="1:15">
      <c r="A63" s="65">
        <v>62</v>
      </c>
      <c r="B63" s="79">
        <v>45626</v>
      </c>
      <c r="C63" s="102" t="s">
        <v>12</v>
      </c>
      <c r="D63" s="102" t="s">
        <v>1591</v>
      </c>
      <c r="E63" s="102" t="s">
        <v>574</v>
      </c>
      <c r="F63" s="103" t="s">
        <v>1365</v>
      </c>
      <c r="G63" s="103" t="s">
        <v>1397</v>
      </c>
      <c r="H63" s="65">
        <v>1</v>
      </c>
      <c r="I63" s="65">
        <f>LEN(TRIM(D63))-LEN(SUBSTITUTE(TRIM(D63),",",""))+1</f>
        <v>1</v>
      </c>
      <c r="J63" s="65"/>
      <c r="K63" s="12" t="s">
        <v>1363</v>
      </c>
      <c r="N63" s="20" t="s">
        <v>1602</v>
      </c>
      <c r="O63" s="20">
        <v>2</v>
      </c>
    </row>
    <row r="64" spans="1:15">
      <c r="A64" s="65">
        <v>63</v>
      </c>
      <c r="B64" s="79">
        <v>45631</v>
      </c>
      <c r="C64" s="80" t="s">
        <v>658</v>
      </c>
      <c r="D64" s="102" t="s">
        <v>1587</v>
      </c>
      <c r="E64" s="102" t="s">
        <v>541</v>
      </c>
      <c r="F64" s="103" t="s">
        <v>1365</v>
      </c>
      <c r="G64" s="103" t="s">
        <v>1397</v>
      </c>
      <c r="H64" s="65">
        <v>1</v>
      </c>
      <c r="I64" s="65">
        <f>LEN(TRIM(D64))-LEN(SUBSTITUTE(TRIM(D64),",",""))+1</f>
        <v>1</v>
      </c>
      <c r="J64" s="65"/>
      <c r="K64" s="12" t="s">
        <v>1363</v>
      </c>
    </row>
    <row r="65" spans="1:12" ht="25.5">
      <c r="A65" s="65">
        <v>64</v>
      </c>
      <c r="B65" s="79">
        <v>45633</v>
      </c>
      <c r="C65" s="102" t="s">
        <v>1594</v>
      </c>
      <c r="D65" s="102"/>
      <c r="E65" s="102" t="s">
        <v>1589</v>
      </c>
      <c r="F65" s="103" t="s">
        <v>1365</v>
      </c>
      <c r="G65" s="103" t="s">
        <v>1590</v>
      </c>
      <c r="H65" s="65">
        <v>1</v>
      </c>
      <c r="I65" s="65">
        <v>0</v>
      </c>
      <c r="J65" s="65" t="s">
        <v>1398</v>
      </c>
      <c r="K65" s="12" t="s">
        <v>1366</v>
      </c>
    </row>
    <row r="66" spans="1:12">
      <c r="A66" s="65">
        <v>65</v>
      </c>
      <c r="B66" s="79">
        <v>45640</v>
      </c>
      <c r="C66" s="80" t="s">
        <v>1556</v>
      </c>
      <c r="D66" s="80" t="s">
        <v>1595</v>
      </c>
      <c r="E66" s="80" t="s">
        <v>1297</v>
      </c>
      <c r="F66" s="81" t="s">
        <v>1365</v>
      </c>
      <c r="G66" s="81" t="s">
        <v>1397</v>
      </c>
      <c r="H66" s="65">
        <v>1</v>
      </c>
      <c r="I66" s="65">
        <f>LEN(TRIM(D66))-LEN(SUBSTITUTE(TRIM(D66),",",""))+1</f>
        <v>2</v>
      </c>
      <c r="J66" s="65"/>
      <c r="K66" s="65" t="s">
        <v>1363</v>
      </c>
    </row>
    <row r="67" spans="1:12" ht="25.5">
      <c r="A67" s="65">
        <v>66</v>
      </c>
      <c r="B67" s="79">
        <v>45641</v>
      </c>
      <c r="C67" s="80" t="s">
        <v>247</v>
      </c>
      <c r="D67" s="80"/>
      <c r="E67" s="102" t="s">
        <v>291</v>
      </c>
      <c r="F67" s="103" t="s">
        <v>1365</v>
      </c>
      <c r="G67" s="103" t="s">
        <v>1402</v>
      </c>
      <c r="H67" s="65">
        <v>1</v>
      </c>
      <c r="I67" s="65">
        <v>0</v>
      </c>
      <c r="J67" s="65"/>
      <c r="K67" s="65" t="s">
        <v>1366</v>
      </c>
    </row>
    <row r="68" spans="1:12">
      <c r="A68" s="65">
        <v>67</v>
      </c>
      <c r="B68" s="79">
        <v>45653</v>
      </c>
      <c r="C68" s="102" t="s">
        <v>172</v>
      </c>
      <c r="D68" s="80" t="s">
        <v>1597</v>
      </c>
      <c r="E68" s="102" t="s">
        <v>541</v>
      </c>
      <c r="F68" s="103" t="s">
        <v>1365</v>
      </c>
      <c r="G68" s="103" t="s">
        <v>1397</v>
      </c>
      <c r="H68" s="65">
        <v>1</v>
      </c>
      <c r="I68" s="65">
        <f>LEN(TRIM(D68))-LEN(SUBSTITUTE(TRIM(D68),",",""))+1</f>
        <v>1</v>
      </c>
      <c r="J68" s="65"/>
      <c r="K68" s="65" t="s">
        <v>1363</v>
      </c>
    </row>
    <row r="69" spans="1:12">
      <c r="H69" s="65">
        <f>SUM(H2:H68)</f>
        <v>67</v>
      </c>
      <c r="I69" s="65">
        <f>SUM(I2:I68)</f>
        <v>208</v>
      </c>
      <c r="J69" s="65">
        <f>COUNTIF(J2:J68,"Yes")</f>
        <v>4</v>
      </c>
      <c r="K69" s="66">
        <f>COUNTIF(K2:K68,"Yes")</f>
        <v>60</v>
      </c>
      <c r="L69" s="108">
        <f>K69/yearly_shows_seen</f>
        <v>0.89552238805970152</v>
      </c>
    </row>
    <row r="70" spans="1:12">
      <c r="E70" s="65" t="s">
        <v>1200</v>
      </c>
      <c r="F70" s="65">
        <v>5</v>
      </c>
      <c r="G70" s="65">
        <v>9</v>
      </c>
      <c r="H70" s="65">
        <f>H69+I69</f>
        <v>275</v>
      </c>
      <c r="I70" s="65"/>
      <c r="J70" s="65"/>
      <c r="K70" s="65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J63"/>
  <sheetViews>
    <sheetView workbookViewId="0">
      <pane ySplit="1" topLeftCell="A47" activePane="bottomLeft" state="frozen"/>
      <selection pane="bottomLeft" activeCell="D51" sqref="D51"/>
    </sheetView>
  </sheetViews>
  <sheetFormatPr defaultColWidth="9.140625" defaultRowHeight="12.75"/>
  <cols>
    <col min="1" max="1" width="3" style="20" bestFit="1" customWidth="1"/>
    <col min="2" max="2" width="8.7109375" style="88" bestFit="1" customWidth="1"/>
    <col min="3" max="3" width="17.85546875" style="20" bestFit="1" customWidth="1"/>
    <col min="4" max="4" width="33.85546875" style="20" customWidth="1"/>
    <col min="5" max="5" width="36.85546875" style="20" customWidth="1"/>
    <col min="6" max="6" width="7.42578125" style="20" customWidth="1"/>
    <col min="7" max="7" width="9.7109375" style="20" bestFit="1" customWidth="1"/>
    <col min="8" max="8" width="7.7109375" style="20" bestFit="1" customWidth="1"/>
    <col min="9" max="9" width="6.5703125" style="20" bestFit="1" customWidth="1"/>
    <col min="10" max="16384" width="9.140625" style="20"/>
  </cols>
  <sheetData>
    <row r="1" spans="1:10" ht="30">
      <c r="A1" s="78" t="s">
        <v>118</v>
      </c>
      <c r="B1" s="77" t="s">
        <v>0</v>
      </c>
      <c r="C1" s="78" t="s">
        <v>53</v>
      </c>
      <c r="D1" s="78" t="s">
        <v>1356</v>
      </c>
      <c r="E1" s="78" t="s">
        <v>1</v>
      </c>
      <c r="F1" s="78" t="s">
        <v>1357</v>
      </c>
      <c r="G1" s="78" t="s">
        <v>1358</v>
      </c>
      <c r="H1" s="78" t="s">
        <v>1359</v>
      </c>
      <c r="I1" s="78" t="s">
        <v>1360</v>
      </c>
      <c r="J1" s="78" t="s">
        <v>1361</v>
      </c>
    </row>
    <row r="2" spans="1:10" ht="51">
      <c r="A2" s="65">
        <v>1</v>
      </c>
      <c r="B2" s="79">
        <v>44954</v>
      </c>
      <c r="C2" s="80" t="s">
        <v>754</v>
      </c>
      <c r="D2" s="80" t="s">
        <v>756</v>
      </c>
      <c r="E2" s="80" t="s">
        <v>736</v>
      </c>
      <c r="F2" s="81" t="s">
        <v>1362</v>
      </c>
      <c r="G2" s="65">
        <v>1</v>
      </c>
      <c r="H2" s="65">
        <f>LEN(TRIM(D2))-LEN(SUBSTITUTE(TRIM(D2),",",""))+1</f>
        <v>9</v>
      </c>
      <c r="I2" s="81" t="s">
        <v>1363</v>
      </c>
      <c r="J2" s="81" t="s">
        <v>1363</v>
      </c>
    </row>
    <row r="3" spans="1:10" ht="63.75">
      <c r="A3" s="65">
        <v>2</v>
      </c>
      <c r="B3" s="79">
        <v>44955</v>
      </c>
      <c r="C3" s="80" t="s">
        <v>753</v>
      </c>
      <c r="D3" s="80" t="s">
        <v>757</v>
      </c>
      <c r="E3" s="80" t="s">
        <v>736</v>
      </c>
      <c r="F3" s="81" t="s">
        <v>1362</v>
      </c>
      <c r="G3" s="65">
        <v>1</v>
      </c>
      <c r="H3" s="65">
        <f t="shared" ref="H3:H32" si="0">LEN(TRIM(D3))-LEN(SUBSTITUTE(TRIM(D3),",",""))+1</f>
        <v>11</v>
      </c>
      <c r="I3" s="81"/>
      <c r="J3" s="81" t="s">
        <v>1363</v>
      </c>
    </row>
    <row r="4" spans="1:10" ht="51">
      <c r="A4" s="65">
        <v>3</v>
      </c>
      <c r="B4" s="79">
        <v>44956</v>
      </c>
      <c r="C4" s="80" t="s">
        <v>257</v>
      </c>
      <c r="D4" s="80" t="s">
        <v>1364</v>
      </c>
      <c r="E4" s="80" t="s">
        <v>736</v>
      </c>
      <c r="F4" s="81" t="s">
        <v>1362</v>
      </c>
      <c r="G4" s="65">
        <v>1</v>
      </c>
      <c r="H4" s="65">
        <f t="shared" si="0"/>
        <v>8</v>
      </c>
      <c r="I4" s="65"/>
      <c r="J4" s="65" t="s">
        <v>1363</v>
      </c>
    </row>
    <row r="5" spans="1:10" ht="51">
      <c r="A5" s="65">
        <v>4</v>
      </c>
      <c r="B5" s="79">
        <v>44957</v>
      </c>
      <c r="C5" s="80" t="s">
        <v>754</v>
      </c>
      <c r="D5" s="80" t="s">
        <v>759</v>
      </c>
      <c r="E5" s="80" t="s">
        <v>736</v>
      </c>
      <c r="F5" s="81" t="s">
        <v>1362</v>
      </c>
      <c r="G5" s="65">
        <v>1</v>
      </c>
      <c r="H5" s="65">
        <f t="shared" si="0"/>
        <v>9</v>
      </c>
      <c r="I5" s="81"/>
      <c r="J5" s="81" t="s">
        <v>1363</v>
      </c>
    </row>
    <row r="6" spans="1:10" ht="51">
      <c r="A6" s="65">
        <v>5</v>
      </c>
      <c r="B6" s="79">
        <v>44958</v>
      </c>
      <c r="C6" s="80" t="s">
        <v>257</v>
      </c>
      <c r="D6" s="80" t="s">
        <v>760</v>
      </c>
      <c r="E6" s="80" t="s">
        <v>736</v>
      </c>
      <c r="F6" s="81" t="s">
        <v>1362</v>
      </c>
      <c r="G6" s="65">
        <v>1</v>
      </c>
      <c r="H6" s="65">
        <f t="shared" si="0"/>
        <v>8</v>
      </c>
      <c r="I6" s="81"/>
      <c r="J6" s="81" t="s">
        <v>1363</v>
      </c>
    </row>
    <row r="7" spans="1:10">
      <c r="A7" s="65">
        <v>6</v>
      </c>
      <c r="B7" s="79">
        <v>44962</v>
      </c>
      <c r="C7" s="80" t="s">
        <v>753</v>
      </c>
      <c r="D7" s="80"/>
      <c r="E7" s="80" t="s">
        <v>761</v>
      </c>
      <c r="F7" s="81" t="s">
        <v>1365</v>
      </c>
      <c r="G7" s="65">
        <v>1</v>
      </c>
      <c r="H7" s="65">
        <v>0</v>
      </c>
      <c r="I7" s="65" t="s">
        <v>1363</v>
      </c>
      <c r="J7" s="65" t="s">
        <v>1363</v>
      </c>
    </row>
    <row r="8" spans="1:10">
      <c r="A8" s="65">
        <v>7</v>
      </c>
      <c r="B8" s="79">
        <v>44964</v>
      </c>
      <c r="C8" s="80" t="s">
        <v>542</v>
      </c>
      <c r="D8" s="80" t="s">
        <v>543</v>
      </c>
      <c r="E8" s="80" t="s">
        <v>44</v>
      </c>
      <c r="F8" s="81" t="s">
        <v>1365</v>
      </c>
      <c r="G8" s="65">
        <v>1</v>
      </c>
      <c r="H8" s="65">
        <f t="shared" si="0"/>
        <v>1</v>
      </c>
      <c r="I8" s="81"/>
      <c r="J8" s="81" t="s">
        <v>1363</v>
      </c>
    </row>
    <row r="9" spans="1:10">
      <c r="A9" s="65">
        <v>8</v>
      </c>
      <c r="B9" s="79">
        <v>44977</v>
      </c>
      <c r="C9" s="80" t="s">
        <v>784</v>
      </c>
      <c r="D9" s="80" t="s">
        <v>785</v>
      </c>
      <c r="E9" s="80" t="s">
        <v>99</v>
      </c>
      <c r="F9" s="81" t="s">
        <v>1365</v>
      </c>
      <c r="G9" s="65">
        <v>1</v>
      </c>
      <c r="H9" s="65">
        <f t="shared" si="0"/>
        <v>1</v>
      </c>
      <c r="I9" s="65"/>
      <c r="J9" s="65" t="s">
        <v>1363</v>
      </c>
    </row>
    <row r="10" spans="1:10">
      <c r="A10" s="65">
        <v>9</v>
      </c>
      <c r="B10" s="79">
        <v>44988</v>
      </c>
      <c r="C10" s="80" t="s">
        <v>245</v>
      </c>
      <c r="D10" s="80"/>
      <c r="E10" s="80" t="s">
        <v>283</v>
      </c>
      <c r="F10" s="81" t="s">
        <v>1365</v>
      </c>
      <c r="G10" s="65">
        <v>1</v>
      </c>
      <c r="H10" s="65">
        <f t="shared" si="0"/>
        <v>1</v>
      </c>
      <c r="I10" s="81"/>
      <c r="J10" s="81" t="s">
        <v>1363</v>
      </c>
    </row>
    <row r="11" spans="1:10">
      <c r="A11" s="65">
        <v>10</v>
      </c>
      <c r="B11" s="79">
        <v>44989</v>
      </c>
      <c r="C11" s="80" t="s">
        <v>787</v>
      </c>
      <c r="D11" s="80" t="s">
        <v>788</v>
      </c>
      <c r="E11" s="80" t="s">
        <v>81</v>
      </c>
      <c r="F11" s="81" t="s">
        <v>1365</v>
      </c>
      <c r="G11" s="65">
        <v>1</v>
      </c>
      <c r="H11" s="65">
        <f t="shared" si="0"/>
        <v>2</v>
      </c>
      <c r="I11" s="81"/>
      <c r="J11" s="81" t="s">
        <v>1366</v>
      </c>
    </row>
    <row r="12" spans="1:10">
      <c r="A12" s="65">
        <v>11</v>
      </c>
      <c r="B12" s="82">
        <v>44996</v>
      </c>
      <c r="C12" s="83" t="s">
        <v>479</v>
      </c>
      <c r="D12" s="80" t="s">
        <v>791</v>
      </c>
      <c r="E12" s="80" t="s">
        <v>81</v>
      </c>
      <c r="F12" s="84" t="s">
        <v>1365</v>
      </c>
      <c r="G12" s="65">
        <v>1</v>
      </c>
      <c r="H12" s="65">
        <f t="shared" si="0"/>
        <v>2</v>
      </c>
      <c r="I12" s="81"/>
      <c r="J12" s="81" t="s">
        <v>1363</v>
      </c>
    </row>
    <row r="13" spans="1:10">
      <c r="A13" s="65">
        <v>12</v>
      </c>
      <c r="B13" s="85">
        <v>45009</v>
      </c>
      <c r="C13" s="83" t="s">
        <v>793</v>
      </c>
      <c r="D13" s="47" t="s">
        <v>794</v>
      </c>
      <c r="E13" s="80" t="s">
        <v>81</v>
      </c>
      <c r="F13" s="84" t="s">
        <v>1365</v>
      </c>
      <c r="G13" s="65">
        <v>1</v>
      </c>
      <c r="H13" s="65">
        <f t="shared" si="0"/>
        <v>1</v>
      </c>
      <c r="I13" s="81"/>
      <c r="J13" s="81" t="s">
        <v>1363</v>
      </c>
    </row>
    <row r="14" spans="1:10">
      <c r="A14" s="65">
        <v>13</v>
      </c>
      <c r="B14" s="79">
        <v>45029</v>
      </c>
      <c r="C14" s="80" t="s">
        <v>1222</v>
      </c>
      <c r="D14" s="80"/>
      <c r="E14" s="80" t="s">
        <v>81</v>
      </c>
      <c r="F14" s="81" t="s">
        <v>1365</v>
      </c>
      <c r="G14" s="65">
        <v>1</v>
      </c>
      <c r="H14" s="66">
        <v>0</v>
      </c>
      <c r="I14" s="65"/>
      <c r="J14" s="65" t="s">
        <v>1363</v>
      </c>
    </row>
    <row r="15" spans="1:10">
      <c r="A15" s="65">
        <v>14</v>
      </c>
      <c r="B15" s="79">
        <v>45032</v>
      </c>
      <c r="C15" t="s">
        <v>75</v>
      </c>
      <c r="D15" t="s">
        <v>1226</v>
      </c>
      <c r="E15" s="80" t="s">
        <v>81</v>
      </c>
      <c r="F15" s="84" t="s">
        <v>1365</v>
      </c>
      <c r="G15" s="65">
        <v>1</v>
      </c>
      <c r="H15" s="65">
        <f t="shared" si="0"/>
        <v>2</v>
      </c>
      <c r="I15" s="65"/>
      <c r="J15" s="65" t="s">
        <v>1363</v>
      </c>
    </row>
    <row r="16" spans="1:10" ht="51">
      <c r="A16" s="65">
        <v>15</v>
      </c>
      <c r="B16" s="79">
        <v>45037</v>
      </c>
      <c r="C16" s="80" t="s">
        <v>1227</v>
      </c>
      <c r="D16" s="80" t="s">
        <v>1228</v>
      </c>
      <c r="E16" s="80" t="s">
        <v>291</v>
      </c>
      <c r="F16" s="81" t="s">
        <v>1365</v>
      </c>
      <c r="G16" s="65">
        <v>1</v>
      </c>
      <c r="H16" s="65">
        <f t="shared" si="0"/>
        <v>7</v>
      </c>
      <c r="I16" s="65"/>
      <c r="J16" s="65" t="s">
        <v>1363</v>
      </c>
    </row>
    <row r="17" spans="1:10">
      <c r="A17" s="65">
        <v>16</v>
      </c>
      <c r="B17" s="79">
        <v>45044</v>
      </c>
      <c r="C17" s="80" t="s">
        <v>536</v>
      </c>
      <c r="D17" t="s">
        <v>1282</v>
      </c>
      <c r="E17" s="80" t="s">
        <v>1367</v>
      </c>
      <c r="F17" s="81" t="s">
        <v>1365</v>
      </c>
      <c r="G17" s="65">
        <v>1</v>
      </c>
      <c r="H17" s="65">
        <f t="shared" si="0"/>
        <v>2</v>
      </c>
      <c r="I17" s="65"/>
      <c r="J17" s="65" t="s">
        <v>1363</v>
      </c>
    </row>
    <row r="18" spans="1:10" ht="38.25">
      <c r="A18" s="65">
        <v>17</v>
      </c>
      <c r="B18" s="79">
        <v>45045</v>
      </c>
      <c r="C18" s="80" t="s">
        <v>75</v>
      </c>
      <c r="D18" s="80" t="s">
        <v>1259</v>
      </c>
      <c r="E18" s="80" t="s">
        <v>533</v>
      </c>
      <c r="F18" s="81" t="s">
        <v>1362</v>
      </c>
      <c r="G18" s="65">
        <v>1</v>
      </c>
      <c r="H18" s="65">
        <f t="shared" si="0"/>
        <v>8</v>
      </c>
      <c r="I18" s="65"/>
      <c r="J18" s="65" t="s">
        <v>1363</v>
      </c>
    </row>
    <row r="19" spans="1:10" ht="51">
      <c r="A19" s="65">
        <v>18</v>
      </c>
      <c r="B19" s="79">
        <v>45046</v>
      </c>
      <c r="C19" s="80" t="s">
        <v>1241</v>
      </c>
      <c r="D19" s="80" t="s">
        <v>1258</v>
      </c>
      <c r="E19" s="80" t="s">
        <v>533</v>
      </c>
      <c r="F19" s="81" t="s">
        <v>1362</v>
      </c>
      <c r="G19" s="65">
        <v>1</v>
      </c>
      <c r="H19" s="65">
        <f t="shared" si="0"/>
        <v>12</v>
      </c>
      <c r="I19" s="65"/>
      <c r="J19" s="65" t="s">
        <v>1363</v>
      </c>
    </row>
    <row r="20" spans="1:10" ht="38.25">
      <c r="A20" s="65">
        <v>19</v>
      </c>
      <c r="B20" s="79">
        <v>45047</v>
      </c>
      <c r="C20" s="80" t="s">
        <v>1260</v>
      </c>
      <c r="D20" s="80" t="s">
        <v>1257</v>
      </c>
      <c r="E20" s="80" t="s">
        <v>533</v>
      </c>
      <c r="F20" s="81" t="s">
        <v>1362</v>
      </c>
      <c r="G20" s="65">
        <v>1</v>
      </c>
      <c r="H20" s="65">
        <f t="shared" si="0"/>
        <v>9</v>
      </c>
      <c r="I20" s="65"/>
      <c r="J20" s="65" t="s">
        <v>1363</v>
      </c>
    </row>
    <row r="21" spans="1:10" ht="38.25">
      <c r="A21" s="65">
        <v>20</v>
      </c>
      <c r="B21" s="79">
        <v>45048</v>
      </c>
      <c r="C21" s="80" t="s">
        <v>536</v>
      </c>
      <c r="D21" s="80" t="s">
        <v>1368</v>
      </c>
      <c r="E21" s="80" t="s">
        <v>533</v>
      </c>
      <c r="F21" s="81" t="s">
        <v>1362</v>
      </c>
      <c r="G21" s="65">
        <v>1</v>
      </c>
      <c r="H21" s="65">
        <f t="shared" si="0"/>
        <v>8</v>
      </c>
      <c r="I21" s="65"/>
      <c r="J21" s="65" t="s">
        <v>1363</v>
      </c>
    </row>
    <row r="22" spans="1:10" ht="51">
      <c r="A22" s="65">
        <v>21</v>
      </c>
      <c r="B22" s="79">
        <v>45049</v>
      </c>
      <c r="C22" s="80" t="s">
        <v>1241</v>
      </c>
      <c r="D22" s="80" t="s">
        <v>1255</v>
      </c>
      <c r="E22" s="80" t="s">
        <v>533</v>
      </c>
      <c r="F22" s="81" t="s">
        <v>1362</v>
      </c>
      <c r="G22" s="65">
        <v>1</v>
      </c>
      <c r="H22" s="65">
        <f>LEN(TRIM(D22))-LEN(SUBSTITUTE(TRIM(D22),",",""))+1+1</f>
        <v>12</v>
      </c>
      <c r="I22" s="65"/>
      <c r="J22" s="65" t="s">
        <v>1363</v>
      </c>
    </row>
    <row r="23" spans="1:10">
      <c r="A23" s="65">
        <v>22</v>
      </c>
      <c r="B23" s="79">
        <v>45051</v>
      </c>
      <c r="C23" s="80" t="s">
        <v>218</v>
      </c>
      <c r="D23" s="80"/>
      <c r="E23" s="80" t="s">
        <v>574</v>
      </c>
      <c r="F23" s="81" t="s">
        <v>1365</v>
      </c>
      <c r="G23" s="65">
        <v>1</v>
      </c>
      <c r="H23" s="66">
        <v>0</v>
      </c>
      <c r="I23" s="65"/>
      <c r="J23" s="65" t="s">
        <v>1363</v>
      </c>
    </row>
    <row r="24" spans="1:10">
      <c r="A24" s="65">
        <v>23</v>
      </c>
      <c r="B24" s="79">
        <v>45052</v>
      </c>
      <c r="C24" s="80" t="s">
        <v>11</v>
      </c>
      <c r="D24" s="80" t="s">
        <v>1254</v>
      </c>
      <c r="E24" s="80" t="s">
        <v>1369</v>
      </c>
      <c r="F24" s="81" t="s">
        <v>1365</v>
      </c>
      <c r="G24" s="65">
        <v>1</v>
      </c>
      <c r="H24" s="65">
        <f t="shared" si="0"/>
        <v>2</v>
      </c>
      <c r="I24" s="65"/>
      <c r="J24" s="65" t="s">
        <v>1363</v>
      </c>
    </row>
    <row r="25" spans="1:10">
      <c r="A25" s="65">
        <v>24</v>
      </c>
      <c r="B25" s="79">
        <v>45062</v>
      </c>
      <c r="C25" s="80" t="s">
        <v>258</v>
      </c>
      <c r="D25" s="80" t="s">
        <v>1266</v>
      </c>
      <c r="E25" s="80" t="s">
        <v>81</v>
      </c>
      <c r="F25" s="81" t="s">
        <v>1365</v>
      </c>
      <c r="G25" s="65">
        <v>1</v>
      </c>
      <c r="H25" s="65">
        <f t="shared" si="0"/>
        <v>1</v>
      </c>
      <c r="I25" s="65"/>
      <c r="J25" s="65" t="s">
        <v>1363</v>
      </c>
    </row>
    <row r="26" spans="1:10">
      <c r="A26" s="65">
        <v>25</v>
      </c>
      <c r="B26" s="79">
        <v>45065</v>
      </c>
      <c r="C26" s="80" t="s">
        <v>318</v>
      </c>
      <c r="D26" s="80" t="s">
        <v>1268</v>
      </c>
      <c r="E26" s="80" t="s">
        <v>81</v>
      </c>
      <c r="F26" s="81" t="s">
        <v>1365</v>
      </c>
      <c r="G26" s="65">
        <v>1</v>
      </c>
      <c r="H26" s="65">
        <f t="shared" si="0"/>
        <v>2</v>
      </c>
      <c r="I26" s="65"/>
      <c r="J26" s="65" t="s">
        <v>1363</v>
      </c>
    </row>
    <row r="27" spans="1:10">
      <c r="A27" s="65">
        <v>26</v>
      </c>
      <c r="B27" s="79">
        <v>45066</v>
      </c>
      <c r="C27" s="80" t="s">
        <v>325</v>
      </c>
      <c r="D27" s="80" t="s">
        <v>1269</v>
      </c>
      <c r="E27" s="80" t="s">
        <v>44</v>
      </c>
      <c r="F27" s="81" t="s">
        <v>1365</v>
      </c>
      <c r="G27" s="65">
        <v>1</v>
      </c>
      <c r="H27" s="65">
        <f t="shared" si="0"/>
        <v>1</v>
      </c>
      <c r="I27" s="65"/>
      <c r="J27" s="65" t="s">
        <v>1363</v>
      </c>
    </row>
    <row r="28" spans="1:10">
      <c r="A28" s="65">
        <v>27</v>
      </c>
      <c r="B28" s="79">
        <v>45073</v>
      </c>
      <c r="C28" s="80" t="s">
        <v>1283</v>
      </c>
      <c r="D28" s="80"/>
      <c r="E28" s="80" t="s">
        <v>574</v>
      </c>
      <c r="F28" s="81" t="s">
        <v>1365</v>
      </c>
      <c r="G28" s="65">
        <v>1</v>
      </c>
      <c r="H28" s="66">
        <v>0</v>
      </c>
      <c r="I28" s="65"/>
      <c r="J28" s="65" t="s">
        <v>1366</v>
      </c>
    </row>
    <row r="29" spans="1:10">
      <c r="A29" s="65">
        <v>28</v>
      </c>
      <c r="B29" s="79">
        <v>45081</v>
      </c>
      <c r="C29" s="80" t="s">
        <v>1285</v>
      </c>
      <c r="D29" s="80" t="s">
        <v>1286</v>
      </c>
      <c r="E29" s="80" t="s">
        <v>81</v>
      </c>
      <c r="F29" s="81" t="s">
        <v>1365</v>
      </c>
      <c r="G29" s="65">
        <v>1</v>
      </c>
      <c r="H29" s="65">
        <f t="shared" si="0"/>
        <v>2</v>
      </c>
      <c r="I29" s="65"/>
      <c r="J29" s="65" t="s">
        <v>1366</v>
      </c>
    </row>
    <row r="30" spans="1:10">
      <c r="A30" s="65">
        <v>29</v>
      </c>
      <c r="B30" s="79">
        <v>45098</v>
      </c>
      <c r="C30" s="80" t="s">
        <v>1288</v>
      </c>
      <c r="D30" s="80" t="s">
        <v>1289</v>
      </c>
      <c r="E30" s="80" t="s">
        <v>44</v>
      </c>
      <c r="F30" s="81" t="s">
        <v>1365</v>
      </c>
      <c r="G30" s="65">
        <v>1</v>
      </c>
      <c r="H30" s="65">
        <f t="shared" si="0"/>
        <v>2</v>
      </c>
      <c r="I30" s="65"/>
      <c r="J30" s="65" t="s">
        <v>1363</v>
      </c>
    </row>
    <row r="31" spans="1:10">
      <c r="A31" s="65">
        <v>30</v>
      </c>
      <c r="B31" s="79">
        <v>45101</v>
      </c>
      <c r="C31" s="80" t="s">
        <v>1287</v>
      </c>
      <c r="D31" s="80" t="s">
        <v>1293</v>
      </c>
      <c r="E31" s="80" t="s">
        <v>1370</v>
      </c>
      <c r="F31" s="81" t="s">
        <v>1365</v>
      </c>
      <c r="G31" s="65">
        <v>1</v>
      </c>
      <c r="H31" s="65">
        <f t="shared" si="0"/>
        <v>2</v>
      </c>
      <c r="I31" s="65"/>
      <c r="J31" s="65" t="s">
        <v>1366</v>
      </c>
    </row>
    <row r="32" spans="1:10">
      <c r="A32" s="65">
        <v>31</v>
      </c>
      <c r="B32" s="79">
        <v>45105</v>
      </c>
      <c r="C32" s="80" t="s">
        <v>50</v>
      </c>
      <c r="D32" s="80" t="s">
        <v>1296</v>
      </c>
      <c r="E32" s="80" t="s">
        <v>1297</v>
      </c>
      <c r="F32" s="81" t="s">
        <v>1365</v>
      </c>
      <c r="G32" s="65">
        <v>1</v>
      </c>
      <c r="H32" s="65">
        <f t="shared" si="0"/>
        <v>1</v>
      </c>
      <c r="I32" s="65" t="s">
        <v>1363</v>
      </c>
      <c r="J32" s="65" t="s">
        <v>1363</v>
      </c>
    </row>
    <row r="33" spans="1:10">
      <c r="A33" s="65">
        <v>32</v>
      </c>
      <c r="B33" s="79">
        <v>45115</v>
      </c>
      <c r="C33" s="80" t="s">
        <v>1300</v>
      </c>
      <c r="D33" s="80"/>
      <c r="E33" s="80" t="s">
        <v>81</v>
      </c>
      <c r="F33" s="81" t="s">
        <v>1365</v>
      </c>
      <c r="G33" s="65">
        <v>1</v>
      </c>
      <c r="H33" s="66">
        <v>0</v>
      </c>
      <c r="I33" s="65"/>
      <c r="J33" s="65" t="s">
        <v>1366</v>
      </c>
    </row>
    <row r="34" spans="1:10">
      <c r="A34" s="65">
        <v>33</v>
      </c>
      <c r="B34" s="79">
        <v>45116</v>
      </c>
      <c r="C34" s="80" t="s">
        <v>294</v>
      </c>
      <c r="D34" s="80" t="s">
        <v>52</v>
      </c>
      <c r="E34" s="80" t="s">
        <v>1370</v>
      </c>
      <c r="F34" s="81" t="s">
        <v>1365</v>
      </c>
      <c r="G34" s="65">
        <v>1</v>
      </c>
      <c r="H34" s="65">
        <f>LEN(TRIM(D32))-LEN(SUBSTITUTE(TRIM(D32),",",""))+1</f>
        <v>1</v>
      </c>
      <c r="I34" s="65"/>
      <c r="J34" s="65" t="s">
        <v>1363</v>
      </c>
    </row>
    <row r="35" spans="1:10">
      <c r="A35" s="65">
        <v>34</v>
      </c>
      <c r="B35" s="85">
        <v>45127</v>
      </c>
      <c r="C35" s="80" t="s">
        <v>238</v>
      </c>
      <c r="D35" s="80" t="s">
        <v>1301</v>
      </c>
      <c r="E35" s="86" t="s">
        <v>541</v>
      </c>
      <c r="F35" s="84" t="s">
        <v>1365</v>
      </c>
      <c r="G35" s="65">
        <v>1</v>
      </c>
      <c r="H35" s="65">
        <f>LEN(TRIM(D33))-LEN(SUBSTITUTE(TRIM(D33),",",""))+1</f>
        <v>1</v>
      </c>
      <c r="I35" s="81"/>
      <c r="J35" s="81" t="s">
        <v>1363</v>
      </c>
    </row>
    <row r="36" spans="1:10" ht="25.5">
      <c r="A36" s="65">
        <v>35</v>
      </c>
      <c r="B36" s="85">
        <v>45128</v>
      </c>
      <c r="C36" s="80" t="s">
        <v>61</v>
      </c>
      <c r="D36" s="80" t="s">
        <v>1302</v>
      </c>
      <c r="E36" s="86" t="s">
        <v>1370</v>
      </c>
      <c r="F36" s="84" t="s">
        <v>1365</v>
      </c>
      <c r="G36" s="65">
        <v>1</v>
      </c>
      <c r="H36" s="65">
        <v>4</v>
      </c>
      <c r="I36" s="81"/>
      <c r="J36" s="81" t="s">
        <v>1363</v>
      </c>
    </row>
    <row r="37" spans="1:10">
      <c r="A37" s="65">
        <v>36</v>
      </c>
      <c r="B37" s="85">
        <v>45129</v>
      </c>
      <c r="C37" s="80" t="s">
        <v>1371</v>
      </c>
      <c r="D37" s="80"/>
      <c r="E37" s="86" t="s">
        <v>1372</v>
      </c>
      <c r="F37" s="84" t="s">
        <v>1365</v>
      </c>
      <c r="G37" s="65">
        <v>1</v>
      </c>
      <c r="H37" s="66">
        <v>0</v>
      </c>
      <c r="I37" s="81"/>
      <c r="J37" s="81" t="s">
        <v>1363</v>
      </c>
    </row>
    <row r="38" spans="1:10">
      <c r="A38" s="65">
        <v>37</v>
      </c>
      <c r="B38" s="85">
        <v>45142</v>
      </c>
      <c r="C38" s="80" t="s">
        <v>23</v>
      </c>
      <c r="D38" s="80" t="s">
        <v>1295</v>
      </c>
      <c r="E38" s="86" t="s">
        <v>750</v>
      </c>
      <c r="F38" s="84" t="s">
        <v>1373</v>
      </c>
      <c r="G38" s="65">
        <v>1</v>
      </c>
      <c r="H38" s="66">
        <v>2</v>
      </c>
      <c r="I38" s="81" t="s">
        <v>1363</v>
      </c>
      <c r="J38" s="81" t="s">
        <v>1366</v>
      </c>
    </row>
    <row r="39" spans="1:10">
      <c r="A39" s="65">
        <v>38</v>
      </c>
      <c r="B39" s="85">
        <v>45144</v>
      </c>
      <c r="C39" s="80" t="s">
        <v>23</v>
      </c>
      <c r="D39" s="80" t="s">
        <v>481</v>
      </c>
      <c r="E39" s="86" t="s">
        <v>750</v>
      </c>
      <c r="F39" s="84" t="s">
        <v>1373</v>
      </c>
      <c r="G39" s="65">
        <v>1</v>
      </c>
      <c r="H39" s="65">
        <f t="shared" ref="H39" si="1">LEN(TRIM(D37))-LEN(SUBSTITUTE(TRIM(D37),",",""))+1</f>
        <v>1</v>
      </c>
      <c r="I39" s="81"/>
      <c r="J39" s="81" t="s">
        <v>1366</v>
      </c>
    </row>
    <row r="40" spans="1:10">
      <c r="A40" s="65">
        <v>39</v>
      </c>
      <c r="B40" s="85">
        <v>45162</v>
      </c>
      <c r="C40" s="80" t="s">
        <v>13</v>
      </c>
      <c r="D40" s="80" t="s">
        <v>1310</v>
      </c>
      <c r="E40" s="86" t="s">
        <v>1374</v>
      </c>
      <c r="F40" s="84" t="s">
        <v>1375</v>
      </c>
      <c r="G40" s="65">
        <v>1</v>
      </c>
      <c r="H40" s="65">
        <v>1</v>
      </c>
      <c r="I40" s="81"/>
      <c r="J40" s="81" t="s">
        <v>1366</v>
      </c>
    </row>
    <row r="41" spans="1:10">
      <c r="A41" s="65">
        <v>40</v>
      </c>
      <c r="B41" s="85">
        <v>45164</v>
      </c>
      <c r="C41" s="80" t="s">
        <v>122</v>
      </c>
      <c r="D41" s="80" t="s">
        <v>1376</v>
      </c>
      <c r="E41" s="86" t="s">
        <v>1370</v>
      </c>
      <c r="F41" s="84" t="s">
        <v>1365</v>
      </c>
      <c r="G41" s="65">
        <v>1</v>
      </c>
      <c r="H41" s="65">
        <v>3</v>
      </c>
      <c r="I41" s="81"/>
      <c r="J41" s="81" t="s">
        <v>1363</v>
      </c>
    </row>
    <row r="42" spans="1:10">
      <c r="A42" s="65">
        <v>41</v>
      </c>
      <c r="B42" s="85">
        <v>45177</v>
      </c>
      <c r="C42" s="80" t="s">
        <v>1299</v>
      </c>
      <c r="D42" s="80" t="s">
        <v>1311</v>
      </c>
      <c r="E42" s="86" t="s">
        <v>117</v>
      </c>
      <c r="F42" s="84" t="s">
        <v>1365</v>
      </c>
      <c r="G42" s="65">
        <v>1</v>
      </c>
      <c r="H42" s="65">
        <v>2</v>
      </c>
      <c r="I42" s="81"/>
      <c r="J42" s="81" t="s">
        <v>1366</v>
      </c>
    </row>
    <row r="43" spans="1:10">
      <c r="A43" s="65">
        <v>42</v>
      </c>
      <c r="B43" s="85">
        <v>45181</v>
      </c>
      <c r="C43" s="80" t="s">
        <v>29</v>
      </c>
      <c r="D43" s="80" t="s">
        <v>1315</v>
      </c>
      <c r="E43" t="s">
        <v>751</v>
      </c>
      <c r="F43" s="84" t="s">
        <v>1377</v>
      </c>
      <c r="G43" s="65">
        <v>1</v>
      </c>
      <c r="H43" s="65">
        <v>2</v>
      </c>
      <c r="I43" s="81" t="s">
        <v>1363</v>
      </c>
      <c r="J43" s="81" t="s">
        <v>1363</v>
      </c>
    </row>
    <row r="44" spans="1:10">
      <c r="A44" s="65">
        <v>43</v>
      </c>
      <c r="B44" s="85">
        <v>45193</v>
      </c>
      <c r="C44" s="80" t="s">
        <v>80</v>
      </c>
      <c r="D44" s="80" t="s">
        <v>1319</v>
      </c>
      <c r="E44" s="86" t="s">
        <v>1317</v>
      </c>
      <c r="F44" s="84" t="s">
        <v>1365</v>
      </c>
      <c r="G44" s="65">
        <v>1</v>
      </c>
      <c r="H44" s="65">
        <v>3</v>
      </c>
      <c r="I44" s="81" t="s">
        <v>1363</v>
      </c>
      <c r="J44" s="81" t="s">
        <v>1363</v>
      </c>
    </row>
    <row r="45" spans="1:10">
      <c r="A45" s="65">
        <v>44</v>
      </c>
      <c r="B45" s="85">
        <v>45213</v>
      </c>
      <c r="C45" s="80" t="s">
        <v>662</v>
      </c>
      <c r="D45" s="80"/>
      <c r="E45" s="86" t="s">
        <v>1378</v>
      </c>
      <c r="F45" s="84" t="s">
        <v>1379</v>
      </c>
      <c r="G45" s="65">
        <v>1</v>
      </c>
      <c r="H45" s="65">
        <v>0</v>
      </c>
      <c r="I45" s="81" t="s">
        <v>1363</v>
      </c>
      <c r="J45" s="81" t="s">
        <v>1363</v>
      </c>
    </row>
    <row r="46" spans="1:10">
      <c r="A46" s="65">
        <v>45</v>
      </c>
      <c r="B46" s="85">
        <v>45222</v>
      </c>
      <c r="C46" s="80" t="s">
        <v>1324</v>
      </c>
      <c r="D46" s="80"/>
      <c r="E46" s="86" t="s">
        <v>44</v>
      </c>
      <c r="F46" s="84" t="s">
        <v>1365</v>
      </c>
      <c r="G46" s="65">
        <v>1</v>
      </c>
      <c r="H46" s="65">
        <v>0</v>
      </c>
      <c r="I46" s="81"/>
      <c r="J46" s="81" t="s">
        <v>1363</v>
      </c>
    </row>
    <row r="47" spans="1:10" ht="25.5">
      <c r="A47" s="65">
        <v>46</v>
      </c>
      <c r="B47" s="85">
        <v>45227</v>
      </c>
      <c r="C47" s="80" t="s">
        <v>1345</v>
      </c>
      <c r="D47" s="80" t="s">
        <v>1328</v>
      </c>
      <c r="E47" s="86" t="s">
        <v>1297</v>
      </c>
      <c r="F47" s="84" t="s">
        <v>1365</v>
      </c>
      <c r="G47" s="65">
        <v>1</v>
      </c>
      <c r="H47" s="65">
        <v>2</v>
      </c>
      <c r="I47" s="81"/>
      <c r="J47" s="81" t="s">
        <v>1363</v>
      </c>
    </row>
    <row r="48" spans="1:10">
      <c r="A48" s="65">
        <v>47</v>
      </c>
      <c r="B48" s="85">
        <v>45228</v>
      </c>
      <c r="C48" s="80" t="s">
        <v>215</v>
      </c>
      <c r="D48" s="80" t="s">
        <v>1326</v>
      </c>
      <c r="E48" s="86" t="s">
        <v>81</v>
      </c>
      <c r="F48" s="84" t="s">
        <v>1365</v>
      </c>
      <c r="G48" s="65">
        <v>1</v>
      </c>
      <c r="H48" s="65">
        <v>2</v>
      </c>
      <c r="I48" s="81"/>
      <c r="J48" s="81" t="s">
        <v>1363</v>
      </c>
    </row>
    <row r="49" spans="1:10" ht="51">
      <c r="A49" s="65">
        <v>48</v>
      </c>
      <c r="B49" s="85">
        <v>45230</v>
      </c>
      <c r="C49" s="80" t="s">
        <v>80</v>
      </c>
      <c r="D49" s="80" t="s">
        <v>1333</v>
      </c>
      <c r="E49" s="86" t="s">
        <v>1334</v>
      </c>
      <c r="F49" s="84" t="s">
        <v>1362</v>
      </c>
      <c r="G49" s="65">
        <v>1</v>
      </c>
      <c r="H49" s="65">
        <v>9</v>
      </c>
      <c r="I49" s="81"/>
      <c r="J49" s="81" t="s">
        <v>1366</v>
      </c>
    </row>
    <row r="50" spans="1:10" ht="38.25">
      <c r="A50" s="65">
        <v>49</v>
      </c>
      <c r="B50" s="85">
        <v>45231</v>
      </c>
      <c r="C50" s="80" t="s">
        <v>70</v>
      </c>
      <c r="D50" s="80" t="s">
        <v>1335</v>
      </c>
      <c r="E50" s="86" t="s">
        <v>1334</v>
      </c>
      <c r="F50" s="84" t="s">
        <v>1362</v>
      </c>
      <c r="G50" s="65">
        <v>1</v>
      </c>
      <c r="H50" s="65">
        <v>6</v>
      </c>
      <c r="I50" s="81"/>
      <c r="J50" s="81" t="s">
        <v>1366</v>
      </c>
    </row>
    <row r="51" spans="1:10" ht="51">
      <c r="A51" s="65">
        <v>50</v>
      </c>
      <c r="B51" s="85">
        <v>45232</v>
      </c>
      <c r="C51" s="80" t="s">
        <v>70</v>
      </c>
      <c r="D51" s="80" t="s">
        <v>1336</v>
      </c>
      <c r="E51" s="86" t="s">
        <v>1334</v>
      </c>
      <c r="F51" s="84" t="s">
        <v>1362</v>
      </c>
      <c r="G51" s="65">
        <v>1</v>
      </c>
      <c r="H51" s="65">
        <v>8</v>
      </c>
      <c r="I51" s="81"/>
      <c r="J51" s="81" t="s">
        <v>1366</v>
      </c>
    </row>
    <row r="52" spans="1:10" ht="38.25">
      <c r="A52" s="65">
        <v>51</v>
      </c>
      <c r="B52" s="85">
        <v>45233</v>
      </c>
      <c r="C52" s="80" t="s">
        <v>80</v>
      </c>
      <c r="D52" s="80" t="s">
        <v>1337</v>
      </c>
      <c r="E52" s="86" t="s">
        <v>1334</v>
      </c>
      <c r="F52" s="84" t="s">
        <v>1362</v>
      </c>
      <c r="G52" s="65">
        <v>1</v>
      </c>
      <c r="H52" s="65">
        <v>7</v>
      </c>
      <c r="I52" s="81"/>
      <c r="J52" s="81" t="s">
        <v>1366</v>
      </c>
    </row>
    <row r="53" spans="1:10">
      <c r="A53" s="65">
        <v>52</v>
      </c>
      <c r="B53" s="85">
        <v>45246</v>
      </c>
      <c r="C53" s="80" t="s">
        <v>462</v>
      </c>
      <c r="D53" s="80" t="s">
        <v>1251</v>
      </c>
      <c r="E53" s="86" t="s">
        <v>574</v>
      </c>
      <c r="F53" s="84" t="s">
        <v>1365</v>
      </c>
      <c r="G53" s="65">
        <v>1</v>
      </c>
      <c r="H53" s="65">
        <v>1</v>
      </c>
      <c r="I53" s="81"/>
      <c r="J53" s="81" t="s">
        <v>1363</v>
      </c>
    </row>
    <row r="54" spans="1:10">
      <c r="A54" s="65">
        <v>53</v>
      </c>
      <c r="B54" s="85">
        <v>45247</v>
      </c>
      <c r="C54" s="80" t="s">
        <v>75</v>
      </c>
      <c r="D54" s="80" t="s">
        <v>1348</v>
      </c>
      <c r="E54" s="86" t="s">
        <v>574</v>
      </c>
      <c r="F54" s="84" t="s">
        <v>1365</v>
      </c>
      <c r="G54" s="65">
        <v>1</v>
      </c>
      <c r="H54" s="65">
        <v>1</v>
      </c>
      <c r="I54" s="81"/>
      <c r="J54" s="81" t="s">
        <v>1363</v>
      </c>
    </row>
    <row r="55" spans="1:10" ht="15">
      <c r="A55" s="65">
        <v>54</v>
      </c>
      <c r="B55" s="85">
        <v>45248</v>
      </c>
      <c r="C55" s="80" t="s">
        <v>1350</v>
      </c>
      <c r="D55" s="80"/>
      <c r="E55" s="86" t="s">
        <v>574</v>
      </c>
      <c r="F55" s="84" t="s">
        <v>1365</v>
      </c>
      <c r="G55" s="65">
        <v>1</v>
      </c>
      <c r="H55" s="87">
        <v>0</v>
      </c>
      <c r="I55" s="81"/>
      <c r="J55" s="81" t="s">
        <v>1366</v>
      </c>
    </row>
    <row r="56" spans="1:10" ht="15">
      <c r="A56" s="65">
        <v>55</v>
      </c>
      <c r="B56" s="85">
        <v>45255</v>
      </c>
      <c r="C56" s="80" t="s">
        <v>227</v>
      </c>
      <c r="D56" s="80" t="s">
        <v>1380</v>
      </c>
      <c r="E56" s="86" t="s">
        <v>1317</v>
      </c>
      <c r="F56" s="84" t="s">
        <v>1365</v>
      </c>
      <c r="G56" s="65">
        <v>1</v>
      </c>
      <c r="H56" s="87">
        <v>2</v>
      </c>
      <c r="I56" s="81"/>
      <c r="J56" s="81" t="s">
        <v>1363</v>
      </c>
    </row>
    <row r="57" spans="1:10" ht="15">
      <c r="A57" s="65">
        <v>56</v>
      </c>
      <c r="B57" s="85">
        <v>45260</v>
      </c>
      <c r="C57" s="80" t="s">
        <v>538</v>
      </c>
      <c r="D57" s="80"/>
      <c r="E57" t="s">
        <v>1355</v>
      </c>
      <c r="F57" s="84" t="s">
        <v>1365</v>
      </c>
      <c r="G57" s="65">
        <v>1</v>
      </c>
      <c r="H57" s="87">
        <v>0</v>
      </c>
      <c r="I57" s="81" t="s">
        <v>1363</v>
      </c>
      <c r="J57" s="81" t="s">
        <v>1363</v>
      </c>
    </row>
    <row r="58" spans="1:10" ht="15">
      <c r="A58" s="65">
        <v>57</v>
      </c>
      <c r="B58" s="85">
        <v>45261</v>
      </c>
      <c r="C58" s="80" t="s">
        <v>762</v>
      </c>
      <c r="D58" s="80"/>
      <c r="E58" s="86" t="s">
        <v>574</v>
      </c>
      <c r="F58" s="84" t="s">
        <v>1365</v>
      </c>
      <c r="G58" s="65">
        <v>1</v>
      </c>
      <c r="H58" s="87">
        <v>0</v>
      </c>
      <c r="I58" s="81"/>
      <c r="J58" s="81" t="s">
        <v>1366</v>
      </c>
    </row>
    <row r="59" spans="1:10" ht="15">
      <c r="A59" s="65">
        <v>58</v>
      </c>
      <c r="B59" s="85">
        <v>45266</v>
      </c>
      <c r="C59" s="80" t="s">
        <v>172</v>
      </c>
      <c r="D59" s="80"/>
      <c r="E59" s="86" t="s">
        <v>541</v>
      </c>
      <c r="F59" s="84" t="s">
        <v>1365</v>
      </c>
      <c r="G59" s="65">
        <v>1</v>
      </c>
      <c r="H59" s="87">
        <v>0</v>
      </c>
      <c r="I59" s="81"/>
      <c r="J59" s="81" t="s">
        <v>1363</v>
      </c>
    </row>
    <row r="60" spans="1:10" ht="26.25">
      <c r="A60" s="65">
        <v>59</v>
      </c>
      <c r="B60" s="85">
        <v>45283</v>
      </c>
      <c r="C60" s="100" t="s">
        <v>1382</v>
      </c>
      <c r="D60" s="80"/>
      <c r="E60" s="86" t="s">
        <v>291</v>
      </c>
      <c r="F60" s="84" t="s">
        <v>1365</v>
      </c>
      <c r="G60" s="65">
        <v>1</v>
      </c>
      <c r="H60" s="87">
        <v>0</v>
      </c>
      <c r="I60" s="81"/>
      <c r="J60" s="81" t="s">
        <v>1366</v>
      </c>
    </row>
    <row r="61" spans="1:10" ht="15">
      <c r="A61" s="65">
        <v>60</v>
      </c>
      <c r="B61" s="85">
        <v>45290</v>
      </c>
      <c r="C61" s="81" t="s">
        <v>462</v>
      </c>
      <c r="D61" s="80" t="s">
        <v>1389</v>
      </c>
      <c r="E61" t="s">
        <v>1384</v>
      </c>
      <c r="F61" s="84" t="s">
        <v>1383</v>
      </c>
      <c r="G61" s="65">
        <v>1</v>
      </c>
      <c r="H61" s="87">
        <v>2</v>
      </c>
      <c r="I61" s="65" t="s">
        <v>1363</v>
      </c>
      <c r="J61" s="65" t="s">
        <v>1363</v>
      </c>
    </row>
    <row r="62" spans="1:10">
      <c r="A62" s="65"/>
      <c r="G62" s="65">
        <f>SUM(G2:G61)</f>
        <v>60</v>
      </c>
      <c r="H62" s="65">
        <f>SUM(H2:H61)</f>
        <v>186</v>
      </c>
      <c r="I62" s="65">
        <f>COUNTIF(I2:I61,"Yes")</f>
        <v>9</v>
      </c>
      <c r="J62" s="65">
        <f>COUNTIF(J2:J61,"Yes")</f>
        <v>44</v>
      </c>
    </row>
    <row r="63" spans="1:10">
      <c r="A63" s="65"/>
      <c r="E63" s="65" t="s">
        <v>1200</v>
      </c>
      <c r="F63" s="65"/>
      <c r="G63" s="65">
        <f>G62+H62</f>
        <v>246</v>
      </c>
      <c r="H63" s="65"/>
      <c r="I63" s="65"/>
      <c r="J63" s="65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3CFBC-9ACE-4332-AC84-8B83A082201C}">
  <dimension ref="A1:K522"/>
  <sheetViews>
    <sheetView workbookViewId="0">
      <pane ySplit="1" topLeftCell="A2" activePane="bottomLeft" state="frozen"/>
      <selection pane="bottomLeft" activeCell="D42" sqref="D42"/>
    </sheetView>
  </sheetViews>
  <sheetFormatPr defaultRowHeight="12.75"/>
  <cols>
    <col min="1" max="1" width="45.5703125" style="7" customWidth="1"/>
    <col min="4" max="4" width="49.85546875" bestFit="1" customWidth="1"/>
    <col min="10" max="10" width="41.28515625" bestFit="1" customWidth="1"/>
    <col min="11" max="11" width="6.28515625" bestFit="1" customWidth="1"/>
  </cols>
  <sheetData>
    <row r="1" spans="1:11">
      <c r="A1" s="1" t="s">
        <v>1</v>
      </c>
      <c r="J1" s="1" t="s">
        <v>1</v>
      </c>
      <c r="K1" s="1" t="s">
        <v>1872</v>
      </c>
    </row>
    <row r="2" spans="1:11">
      <c r="A2" s="5" t="s">
        <v>370</v>
      </c>
      <c r="J2" s="47" t="s">
        <v>81</v>
      </c>
      <c r="K2" s="47">
        <v>57</v>
      </c>
    </row>
    <row r="3" spans="1:11">
      <c r="A3" s="5" t="s">
        <v>221</v>
      </c>
      <c r="J3" s="47" t="s">
        <v>533</v>
      </c>
      <c r="K3" s="47">
        <v>40</v>
      </c>
    </row>
    <row r="4" spans="1:11">
      <c r="A4" s="5" t="s">
        <v>607</v>
      </c>
      <c r="J4" s="47" t="s">
        <v>175</v>
      </c>
      <c r="K4" s="47">
        <v>32</v>
      </c>
    </row>
    <row r="5" spans="1:11">
      <c r="A5" s="5" t="s">
        <v>291</v>
      </c>
      <c r="J5" s="47" t="s">
        <v>44</v>
      </c>
      <c r="K5" s="47">
        <v>30</v>
      </c>
    </row>
    <row r="6" spans="1:11">
      <c r="A6" s="5" t="s">
        <v>751</v>
      </c>
      <c r="J6" s="47" t="s">
        <v>574</v>
      </c>
      <c r="K6" s="47">
        <v>24</v>
      </c>
    </row>
    <row r="7" spans="1:11">
      <c r="A7" s="5" t="s">
        <v>275</v>
      </c>
      <c r="J7" s="47" t="s">
        <v>291</v>
      </c>
      <c r="K7" s="49">
        <v>21</v>
      </c>
    </row>
    <row r="8" spans="1:11">
      <c r="A8" s="5" t="s">
        <v>612</v>
      </c>
      <c r="J8" s="47" t="s">
        <v>675</v>
      </c>
      <c r="K8" s="47">
        <v>20</v>
      </c>
    </row>
    <row r="9" spans="1:11">
      <c r="A9" s="5" t="s">
        <v>10</v>
      </c>
      <c r="D9" s="5" t="s">
        <v>675</v>
      </c>
      <c r="J9" s="47" t="s">
        <v>39</v>
      </c>
      <c r="K9" s="47">
        <v>19</v>
      </c>
    </row>
    <row r="10" spans="1:11">
      <c r="A10" s="5" t="s">
        <v>524</v>
      </c>
      <c r="D10" s="5" t="s">
        <v>1334</v>
      </c>
      <c r="J10" s="47" t="s">
        <v>736</v>
      </c>
      <c r="K10" s="47">
        <v>15</v>
      </c>
    </row>
    <row r="11" spans="1:11">
      <c r="A11" s="4" t="s">
        <v>1757</v>
      </c>
      <c r="D11" s="5" t="s">
        <v>465</v>
      </c>
      <c r="J11" s="47" t="s">
        <v>1297</v>
      </c>
      <c r="K11" s="47">
        <v>13</v>
      </c>
    </row>
    <row r="12" spans="1:11">
      <c r="A12" s="5" t="s">
        <v>65</v>
      </c>
      <c r="D12" s="5" t="s">
        <v>736</v>
      </c>
      <c r="J12" s="47" t="s">
        <v>541</v>
      </c>
      <c r="K12" s="47">
        <v>12</v>
      </c>
    </row>
    <row r="13" spans="1:11">
      <c r="A13" s="5" t="s">
        <v>180</v>
      </c>
      <c r="D13" s="5" t="s">
        <v>1851</v>
      </c>
      <c r="J13" s="47" t="s">
        <v>90</v>
      </c>
      <c r="K13" s="47">
        <v>10</v>
      </c>
    </row>
    <row r="14" spans="1:11">
      <c r="A14" s="5" t="s">
        <v>73</v>
      </c>
      <c r="J14" s="47" t="s">
        <v>715</v>
      </c>
      <c r="K14" s="47">
        <v>9</v>
      </c>
    </row>
    <row r="15" spans="1:11">
      <c r="A15" s="5" t="s">
        <v>104</v>
      </c>
      <c r="J15" s="47" t="s">
        <v>7</v>
      </c>
      <c r="K15" s="47">
        <v>9</v>
      </c>
    </row>
    <row r="16" spans="1:11">
      <c r="A16" s="5" t="s">
        <v>447</v>
      </c>
      <c r="J16" s="47" t="s">
        <v>73</v>
      </c>
      <c r="K16" s="47">
        <v>8</v>
      </c>
    </row>
    <row r="17" spans="1:11">
      <c r="A17" s="5" t="s">
        <v>541</v>
      </c>
      <c r="D17" s="1" t="s">
        <v>1865</v>
      </c>
      <c r="E17" s="1" t="s">
        <v>148</v>
      </c>
      <c r="G17" s="1" t="s">
        <v>1871</v>
      </c>
      <c r="J17" s="47" t="s">
        <v>515</v>
      </c>
      <c r="K17" s="47">
        <v>8</v>
      </c>
    </row>
    <row r="18" spans="1:11">
      <c r="A18" s="5" t="s">
        <v>478</v>
      </c>
      <c r="D18" s="5" t="s">
        <v>1861</v>
      </c>
      <c r="E18" s="47">
        <v>2015</v>
      </c>
      <c r="G18" s="12" t="s">
        <v>1365</v>
      </c>
      <c r="J18" s="47" t="s">
        <v>99</v>
      </c>
      <c r="K18" s="47">
        <v>8</v>
      </c>
    </row>
    <row r="19" spans="1:11">
      <c r="A19" s="5" t="s">
        <v>1511</v>
      </c>
      <c r="D19" s="5" t="s">
        <v>1864</v>
      </c>
      <c r="E19" s="47">
        <v>2018</v>
      </c>
      <c r="G19" s="12" t="s">
        <v>1866</v>
      </c>
      <c r="J19" s="47" t="s">
        <v>22</v>
      </c>
      <c r="K19" s="47">
        <v>8</v>
      </c>
    </row>
    <row r="20" spans="1:11">
      <c r="A20" s="5" t="s">
        <v>219</v>
      </c>
      <c r="D20" s="5" t="s">
        <v>1855</v>
      </c>
      <c r="E20" s="47">
        <v>2019</v>
      </c>
      <c r="G20" s="12" t="s">
        <v>1375</v>
      </c>
      <c r="J20" s="47" t="s">
        <v>57</v>
      </c>
      <c r="K20" s="47">
        <v>7</v>
      </c>
    </row>
    <row r="21" spans="1:11">
      <c r="A21" s="5" t="s">
        <v>338</v>
      </c>
      <c r="D21" s="5" t="s">
        <v>1857</v>
      </c>
      <c r="E21" s="47">
        <v>2020</v>
      </c>
      <c r="G21" s="12" t="s">
        <v>1525</v>
      </c>
      <c r="J21" s="47" t="s">
        <v>283</v>
      </c>
      <c r="K21" s="47">
        <v>6</v>
      </c>
    </row>
    <row r="22" spans="1:11">
      <c r="A22" s="5" t="s">
        <v>675</v>
      </c>
      <c r="D22" s="5" t="s">
        <v>1858</v>
      </c>
      <c r="E22" s="47">
        <v>2022</v>
      </c>
      <c r="G22" s="12" t="s">
        <v>1377</v>
      </c>
      <c r="J22" s="47" t="s">
        <v>1318</v>
      </c>
      <c r="K22" s="47">
        <v>6</v>
      </c>
    </row>
    <row r="23" spans="1:11">
      <c r="A23" s="5" t="s">
        <v>101</v>
      </c>
      <c r="D23" s="5" t="s">
        <v>1856</v>
      </c>
      <c r="E23" s="47">
        <v>2022</v>
      </c>
      <c r="G23" s="12" t="s">
        <v>1383</v>
      </c>
      <c r="J23" s="47" t="s">
        <v>28</v>
      </c>
      <c r="K23" s="47">
        <v>6</v>
      </c>
    </row>
    <row r="24" spans="1:11">
      <c r="A24" s="4" t="s">
        <v>1604</v>
      </c>
      <c r="D24" s="5" t="s">
        <v>1860</v>
      </c>
      <c r="E24" s="47">
        <v>2023</v>
      </c>
      <c r="G24" s="12" t="s">
        <v>1505</v>
      </c>
      <c r="J24" s="47" t="s">
        <v>10</v>
      </c>
      <c r="K24" s="47">
        <v>5</v>
      </c>
    </row>
    <row r="25" spans="1:11">
      <c r="A25" s="5" t="s">
        <v>320</v>
      </c>
      <c r="D25" s="5" t="s">
        <v>1855</v>
      </c>
      <c r="E25" s="47">
        <v>2023</v>
      </c>
      <c r="G25" s="12" t="s">
        <v>1379</v>
      </c>
      <c r="J25" s="47" t="s">
        <v>553</v>
      </c>
      <c r="K25" s="47">
        <v>5</v>
      </c>
    </row>
    <row r="26" spans="1:11">
      <c r="A26" s="5" t="s">
        <v>175</v>
      </c>
      <c r="D26" s="5" t="s">
        <v>1863</v>
      </c>
      <c r="E26" s="47">
        <v>2023</v>
      </c>
      <c r="G26" s="12" t="s">
        <v>1867</v>
      </c>
      <c r="J26" s="47" t="s">
        <v>193</v>
      </c>
      <c r="K26" s="47">
        <v>5</v>
      </c>
    </row>
    <row r="27" spans="1:11">
      <c r="A27" s="5" t="s">
        <v>25</v>
      </c>
      <c r="D27" s="5" t="s">
        <v>1852</v>
      </c>
      <c r="E27" s="47">
        <v>2024</v>
      </c>
      <c r="G27" s="12" t="s">
        <v>1868</v>
      </c>
      <c r="J27" s="47" t="s">
        <v>1317</v>
      </c>
      <c r="K27" s="47">
        <v>5</v>
      </c>
    </row>
    <row r="28" spans="1:11">
      <c r="A28" s="4" t="s">
        <v>1786</v>
      </c>
      <c r="D28" s="5" t="s">
        <v>1854</v>
      </c>
      <c r="E28" s="47">
        <v>2024</v>
      </c>
      <c r="G28" s="12" t="s">
        <v>1869</v>
      </c>
      <c r="J28" s="47" t="s">
        <v>51</v>
      </c>
      <c r="K28" s="47">
        <v>5</v>
      </c>
    </row>
    <row r="29" spans="1:11">
      <c r="A29" s="5" t="s">
        <v>89</v>
      </c>
      <c r="D29" s="5" t="s">
        <v>1863</v>
      </c>
      <c r="E29" s="47">
        <v>2024</v>
      </c>
      <c r="G29" s="12" t="s">
        <v>1870</v>
      </c>
      <c r="J29" s="47" t="s">
        <v>1334</v>
      </c>
      <c r="K29" s="47">
        <v>4</v>
      </c>
    </row>
    <row r="30" spans="1:11">
      <c r="A30" s="5" t="s">
        <v>283</v>
      </c>
      <c r="D30" s="5" t="s">
        <v>1859</v>
      </c>
      <c r="E30" s="47">
        <v>2025</v>
      </c>
      <c r="J30" s="47" t="s">
        <v>1873</v>
      </c>
      <c r="K30" s="49">
        <v>4</v>
      </c>
    </row>
    <row r="31" spans="1:11">
      <c r="A31" s="5" t="s">
        <v>715</v>
      </c>
      <c r="D31" s="5" t="s">
        <v>1862</v>
      </c>
      <c r="E31" s="47">
        <v>2025</v>
      </c>
      <c r="J31" s="47" t="s">
        <v>296</v>
      </c>
      <c r="K31" s="47">
        <v>4</v>
      </c>
    </row>
    <row r="32" spans="1:11">
      <c r="A32" s="5" t="s">
        <v>550</v>
      </c>
      <c r="D32" s="5" t="s">
        <v>1853</v>
      </c>
      <c r="E32" s="47">
        <v>2025</v>
      </c>
      <c r="J32" s="47" t="s">
        <v>383</v>
      </c>
      <c r="K32" s="47">
        <v>4</v>
      </c>
    </row>
    <row r="33" spans="1:11">
      <c r="A33" s="5" t="s">
        <v>1512</v>
      </c>
      <c r="D33" s="5" t="s">
        <v>1852</v>
      </c>
      <c r="E33" s="47">
        <v>2026</v>
      </c>
      <c r="J33" s="47" t="s">
        <v>110</v>
      </c>
      <c r="K33" s="49">
        <v>4</v>
      </c>
    </row>
    <row r="34" spans="1:11">
      <c r="A34" s="5" t="s">
        <v>1306</v>
      </c>
      <c r="D34" s="5" t="s">
        <v>1862</v>
      </c>
      <c r="E34" s="47">
        <v>2026</v>
      </c>
      <c r="J34" s="47" t="s">
        <v>1511</v>
      </c>
      <c r="K34" s="47">
        <v>3</v>
      </c>
    </row>
    <row r="35" spans="1:11">
      <c r="A35" s="5" t="s">
        <v>551</v>
      </c>
      <c r="J35" s="47" t="s">
        <v>25</v>
      </c>
      <c r="K35" s="47">
        <v>3</v>
      </c>
    </row>
    <row r="36" spans="1:11">
      <c r="A36" s="5" t="s">
        <v>553</v>
      </c>
      <c r="J36" s="47" t="s">
        <v>69</v>
      </c>
      <c r="K36" s="49">
        <v>3</v>
      </c>
    </row>
    <row r="37" spans="1:11">
      <c r="A37" s="5" t="s">
        <v>1318</v>
      </c>
      <c r="J37" s="47" t="s">
        <v>5</v>
      </c>
      <c r="K37" s="47">
        <v>3</v>
      </c>
    </row>
    <row r="38" spans="1:11">
      <c r="A38" s="5" t="s">
        <v>1334</v>
      </c>
      <c r="J38" s="47" t="s">
        <v>277</v>
      </c>
      <c r="K38" s="47">
        <v>3</v>
      </c>
    </row>
    <row r="39" spans="1:11">
      <c r="A39" s="6" t="s">
        <v>451</v>
      </c>
      <c r="D39" s="1" t="s">
        <v>1</v>
      </c>
      <c r="E39" s="1" t="s">
        <v>1872</v>
      </c>
      <c r="J39" s="47" t="s">
        <v>612</v>
      </c>
      <c r="K39" s="47">
        <v>2</v>
      </c>
    </row>
    <row r="40" spans="1:11">
      <c r="A40" s="5" t="s">
        <v>57</v>
      </c>
      <c r="D40" s="47" t="s">
        <v>81</v>
      </c>
      <c r="E40" s="47">
        <v>57</v>
      </c>
      <c r="J40" s="47" t="s">
        <v>524</v>
      </c>
      <c r="K40" s="47">
        <v>2</v>
      </c>
    </row>
    <row r="41" spans="1:11">
      <c r="A41" s="5" t="s">
        <v>292</v>
      </c>
      <c r="D41" s="47" t="s">
        <v>533</v>
      </c>
      <c r="E41" s="47">
        <v>40</v>
      </c>
      <c r="J41" s="47" t="s">
        <v>219</v>
      </c>
      <c r="K41" s="47">
        <v>2</v>
      </c>
    </row>
    <row r="42" spans="1:11" ht="25.5">
      <c r="A42" s="5" t="s">
        <v>3</v>
      </c>
      <c r="D42" s="105" t="s">
        <v>1874</v>
      </c>
      <c r="E42" s="47">
        <v>33</v>
      </c>
      <c r="J42" s="47" t="s">
        <v>1604</v>
      </c>
      <c r="K42" s="47">
        <v>2</v>
      </c>
    </row>
    <row r="43" spans="1:11">
      <c r="A43" s="5" t="s">
        <v>277</v>
      </c>
      <c r="D43" s="48" t="s">
        <v>175</v>
      </c>
      <c r="E43" s="47">
        <v>32</v>
      </c>
      <c r="J43" s="47" t="s">
        <v>320</v>
      </c>
      <c r="K43" s="47">
        <v>2</v>
      </c>
    </row>
    <row r="44" spans="1:11">
      <c r="A44" s="5" t="s">
        <v>734</v>
      </c>
      <c r="D44" s="47" t="s">
        <v>44</v>
      </c>
      <c r="E44" s="47">
        <v>30</v>
      </c>
      <c r="J44" s="47" t="s">
        <v>1786</v>
      </c>
      <c r="K44" s="47">
        <v>2</v>
      </c>
    </row>
    <row r="45" spans="1:11">
      <c r="A45" s="5" t="s">
        <v>81</v>
      </c>
      <c r="D45" s="47" t="s">
        <v>574</v>
      </c>
      <c r="E45" s="47">
        <v>24</v>
      </c>
      <c r="J45" s="47" t="s">
        <v>451</v>
      </c>
      <c r="K45" s="47">
        <v>2</v>
      </c>
    </row>
    <row r="46" spans="1:11">
      <c r="A46" s="5" t="s">
        <v>208</v>
      </c>
      <c r="D46" s="47" t="s">
        <v>675</v>
      </c>
      <c r="E46" s="47">
        <v>20</v>
      </c>
      <c r="J46" s="47" t="s">
        <v>208</v>
      </c>
      <c r="K46" s="47">
        <v>2</v>
      </c>
    </row>
    <row r="47" spans="1:11">
      <c r="A47" s="4" t="s">
        <v>1838</v>
      </c>
      <c r="D47" s="47" t="s">
        <v>39</v>
      </c>
      <c r="E47" s="47">
        <v>19</v>
      </c>
      <c r="J47" s="47" t="s">
        <v>750</v>
      </c>
      <c r="K47" s="47">
        <v>2</v>
      </c>
    </row>
    <row r="48" spans="1:11">
      <c r="A48" s="5" t="s">
        <v>7</v>
      </c>
      <c r="D48" s="47" t="s">
        <v>736</v>
      </c>
      <c r="E48" s="47">
        <v>15</v>
      </c>
      <c r="J48" s="47" t="s">
        <v>472</v>
      </c>
      <c r="K48" s="47">
        <v>2</v>
      </c>
    </row>
    <row r="49" spans="1:11">
      <c r="A49" s="5" t="s">
        <v>194</v>
      </c>
      <c r="D49" s="47" t="s">
        <v>1297</v>
      </c>
      <c r="E49" s="47">
        <v>13</v>
      </c>
      <c r="J49" s="47" t="s">
        <v>672</v>
      </c>
      <c r="K49" s="47">
        <v>2</v>
      </c>
    </row>
    <row r="50" spans="1:11">
      <c r="A50" s="5" t="s">
        <v>193</v>
      </c>
      <c r="J50" s="47" t="s">
        <v>452</v>
      </c>
      <c r="K50" s="47">
        <v>2</v>
      </c>
    </row>
    <row r="51" spans="1:11">
      <c r="A51" s="5" t="s">
        <v>515</v>
      </c>
      <c r="J51" s="47" t="s">
        <v>78</v>
      </c>
      <c r="K51" s="47">
        <v>2</v>
      </c>
    </row>
    <row r="52" spans="1:11">
      <c r="A52" s="5" t="s">
        <v>99</v>
      </c>
      <c r="J52" s="47" t="s">
        <v>113</v>
      </c>
      <c r="K52" s="47">
        <v>2</v>
      </c>
    </row>
    <row r="53" spans="1:11">
      <c r="A53" s="5" t="s">
        <v>750</v>
      </c>
      <c r="J53" s="47" t="s">
        <v>611</v>
      </c>
      <c r="K53" s="47">
        <v>2</v>
      </c>
    </row>
    <row r="54" spans="1:11">
      <c r="A54" s="5" t="s">
        <v>465</v>
      </c>
      <c r="J54" s="47" t="s">
        <v>117</v>
      </c>
      <c r="K54" s="47">
        <v>2</v>
      </c>
    </row>
    <row r="55" spans="1:11">
      <c r="A55" s="4" t="s">
        <v>1740</v>
      </c>
      <c r="J55" s="47" t="s">
        <v>306</v>
      </c>
      <c r="K55" s="47">
        <v>2</v>
      </c>
    </row>
    <row r="56" spans="1:11">
      <c r="A56" s="5" t="s">
        <v>296</v>
      </c>
      <c r="J56" s="47" t="s">
        <v>436</v>
      </c>
      <c r="K56" s="47">
        <v>2</v>
      </c>
    </row>
    <row r="57" spans="1:11">
      <c r="A57" s="5" t="s">
        <v>574</v>
      </c>
      <c r="J57" s="47" t="s">
        <v>1486</v>
      </c>
      <c r="K57" s="47">
        <v>2</v>
      </c>
    </row>
    <row r="58" spans="1:11">
      <c r="A58" s="5" t="s">
        <v>736</v>
      </c>
      <c r="J58" s="47" t="s">
        <v>370</v>
      </c>
      <c r="K58" s="47">
        <v>1</v>
      </c>
    </row>
    <row r="59" spans="1:11">
      <c r="A59" s="5" t="s">
        <v>128</v>
      </c>
      <c r="J59" s="47" t="s">
        <v>221</v>
      </c>
      <c r="K59" s="47">
        <v>1</v>
      </c>
    </row>
    <row r="60" spans="1:11">
      <c r="A60" s="5" t="s">
        <v>1346</v>
      </c>
      <c r="J60" s="47" t="s">
        <v>607</v>
      </c>
      <c r="K60" s="47">
        <v>1</v>
      </c>
    </row>
    <row r="61" spans="1:11">
      <c r="A61" s="5" t="s">
        <v>472</v>
      </c>
      <c r="J61" s="47" t="s">
        <v>751</v>
      </c>
      <c r="K61" s="47">
        <v>1</v>
      </c>
    </row>
    <row r="62" spans="1:11">
      <c r="A62" s="5" t="s">
        <v>514</v>
      </c>
      <c r="J62" s="47" t="s">
        <v>275</v>
      </c>
      <c r="K62" s="47">
        <v>1</v>
      </c>
    </row>
    <row r="63" spans="1:11">
      <c r="A63" s="5" t="s">
        <v>240</v>
      </c>
      <c r="J63" s="47" t="s">
        <v>1757</v>
      </c>
      <c r="K63" s="49">
        <v>1</v>
      </c>
    </row>
    <row r="64" spans="1:11">
      <c r="A64" s="5" t="s">
        <v>718</v>
      </c>
      <c r="J64" s="47" t="s">
        <v>65</v>
      </c>
      <c r="K64" s="47">
        <v>1</v>
      </c>
    </row>
    <row r="65" spans="1:11">
      <c r="A65" s="5" t="s">
        <v>672</v>
      </c>
      <c r="J65" s="47" t="s">
        <v>180</v>
      </c>
      <c r="K65" s="47">
        <v>1</v>
      </c>
    </row>
    <row r="66" spans="1:11">
      <c r="A66" s="4" t="s">
        <v>383</v>
      </c>
      <c r="J66" s="47" t="s">
        <v>104</v>
      </c>
      <c r="K66" s="47">
        <v>1</v>
      </c>
    </row>
    <row r="67" spans="1:11">
      <c r="A67" s="4" t="s">
        <v>1603</v>
      </c>
      <c r="J67" s="47" t="s">
        <v>447</v>
      </c>
      <c r="K67" s="47">
        <v>1</v>
      </c>
    </row>
    <row r="68" spans="1:11">
      <c r="A68" s="5" t="s">
        <v>136</v>
      </c>
      <c r="J68" s="47" t="s">
        <v>478</v>
      </c>
      <c r="K68" s="47">
        <v>1</v>
      </c>
    </row>
    <row r="69" spans="1:11">
      <c r="A69" s="5" t="s">
        <v>90</v>
      </c>
      <c r="J69" s="47" t="s">
        <v>338</v>
      </c>
      <c r="K69" s="47">
        <v>1</v>
      </c>
    </row>
    <row r="70" spans="1:11">
      <c r="A70" s="5" t="s">
        <v>271</v>
      </c>
      <c r="J70" s="47" t="s">
        <v>101</v>
      </c>
      <c r="K70" s="47">
        <v>1</v>
      </c>
    </row>
    <row r="71" spans="1:11">
      <c r="A71" s="5" t="s">
        <v>44</v>
      </c>
      <c r="J71" s="47" t="s">
        <v>89</v>
      </c>
      <c r="K71" s="47">
        <v>1</v>
      </c>
    </row>
    <row r="72" spans="1:11">
      <c r="A72" s="5" t="s">
        <v>190</v>
      </c>
      <c r="J72" s="47" t="s">
        <v>550</v>
      </c>
      <c r="K72" s="47">
        <v>1</v>
      </c>
    </row>
    <row r="73" spans="1:11">
      <c r="A73" s="5" t="s">
        <v>452</v>
      </c>
      <c r="J73" s="47" t="s">
        <v>1512</v>
      </c>
      <c r="K73" s="47">
        <v>1</v>
      </c>
    </row>
    <row r="74" spans="1:11">
      <c r="A74" s="5" t="s">
        <v>69</v>
      </c>
      <c r="J74" s="47" t="s">
        <v>1306</v>
      </c>
      <c r="K74" s="47">
        <v>1</v>
      </c>
    </row>
    <row r="75" spans="1:11">
      <c r="A75" s="5" t="s">
        <v>714</v>
      </c>
      <c r="J75" s="47" t="s">
        <v>551</v>
      </c>
      <c r="K75" s="47">
        <v>1</v>
      </c>
    </row>
    <row r="76" spans="1:11">
      <c r="A76" s="5" t="s">
        <v>454</v>
      </c>
      <c r="J76" s="47" t="s">
        <v>292</v>
      </c>
      <c r="K76" s="47">
        <v>1</v>
      </c>
    </row>
    <row r="77" spans="1:11">
      <c r="A77" s="5" t="s">
        <v>78</v>
      </c>
      <c r="J77" s="47" t="s">
        <v>734</v>
      </c>
      <c r="K77" s="47">
        <v>1</v>
      </c>
    </row>
    <row r="78" spans="1:11">
      <c r="A78" s="5" t="s">
        <v>39</v>
      </c>
      <c r="J78" s="47" t="s">
        <v>1838</v>
      </c>
      <c r="K78" s="47">
        <v>1</v>
      </c>
    </row>
    <row r="79" spans="1:11">
      <c r="A79" s="5" t="s">
        <v>15</v>
      </c>
      <c r="J79" s="47" t="s">
        <v>194</v>
      </c>
      <c r="K79" s="47">
        <v>1</v>
      </c>
    </row>
    <row r="80" spans="1:11">
      <c r="A80" s="5" t="s">
        <v>5</v>
      </c>
      <c r="J80" s="47" t="s">
        <v>1740</v>
      </c>
      <c r="K80" s="47">
        <v>1</v>
      </c>
    </row>
    <row r="81" spans="1:11">
      <c r="A81" s="5" t="s">
        <v>113</v>
      </c>
      <c r="J81" s="47" t="s">
        <v>128</v>
      </c>
      <c r="K81" s="47">
        <v>1</v>
      </c>
    </row>
    <row r="82" spans="1:11">
      <c r="A82" s="5" t="s">
        <v>110</v>
      </c>
      <c r="J82" s="47" t="s">
        <v>1346</v>
      </c>
      <c r="K82" s="47">
        <v>1</v>
      </c>
    </row>
    <row r="83" spans="1:11">
      <c r="A83" s="5" t="s">
        <v>761</v>
      </c>
      <c r="J83" s="47" t="s">
        <v>514</v>
      </c>
      <c r="K83" s="47">
        <v>1</v>
      </c>
    </row>
    <row r="84" spans="1:11">
      <c r="A84" s="5" t="s">
        <v>22</v>
      </c>
      <c r="J84" s="47" t="s">
        <v>240</v>
      </c>
      <c r="K84" s="47">
        <v>1</v>
      </c>
    </row>
    <row r="85" spans="1:11">
      <c r="A85" s="5" t="s">
        <v>1317</v>
      </c>
      <c r="J85" s="47" t="s">
        <v>718</v>
      </c>
      <c r="K85" s="47">
        <v>1</v>
      </c>
    </row>
    <row r="86" spans="1:11">
      <c r="A86" s="5" t="s">
        <v>235</v>
      </c>
      <c r="J86" s="47" t="s">
        <v>1603</v>
      </c>
      <c r="K86" s="47">
        <v>1</v>
      </c>
    </row>
    <row r="87" spans="1:11">
      <c r="A87" s="5" t="s">
        <v>611</v>
      </c>
      <c r="J87" s="47" t="s">
        <v>136</v>
      </c>
      <c r="K87" s="47">
        <v>1</v>
      </c>
    </row>
    <row r="88" spans="1:11">
      <c r="A88" s="5" t="s">
        <v>717</v>
      </c>
      <c r="J88" s="47" t="s">
        <v>271</v>
      </c>
      <c r="K88" s="47">
        <v>1</v>
      </c>
    </row>
    <row r="89" spans="1:11">
      <c r="A89" s="5" t="s">
        <v>1297</v>
      </c>
      <c r="J89" s="47" t="s">
        <v>190</v>
      </c>
      <c r="K89" s="47">
        <v>1</v>
      </c>
    </row>
    <row r="90" spans="1:11">
      <c r="A90" s="5" t="s">
        <v>1589</v>
      </c>
      <c r="J90" s="47" t="s">
        <v>714</v>
      </c>
      <c r="K90" s="47">
        <v>1</v>
      </c>
    </row>
    <row r="91" spans="1:11">
      <c r="A91" s="5" t="s">
        <v>197</v>
      </c>
      <c r="J91" s="47" t="s">
        <v>454</v>
      </c>
      <c r="K91" s="47">
        <v>1</v>
      </c>
    </row>
    <row r="92" spans="1:11">
      <c r="A92" s="5" t="s">
        <v>459</v>
      </c>
      <c r="J92" s="47" t="s">
        <v>15</v>
      </c>
      <c r="K92" s="47">
        <v>1</v>
      </c>
    </row>
    <row r="93" spans="1:11">
      <c r="A93" s="5" t="s">
        <v>117</v>
      </c>
      <c r="J93" s="47" t="s">
        <v>761</v>
      </c>
      <c r="K93" s="47">
        <v>1</v>
      </c>
    </row>
    <row r="94" spans="1:11">
      <c r="A94" s="5" t="s">
        <v>341</v>
      </c>
      <c r="J94" s="47" t="s">
        <v>235</v>
      </c>
      <c r="K94" s="47">
        <v>1</v>
      </c>
    </row>
    <row r="95" spans="1:11">
      <c r="A95" s="5" t="s">
        <v>306</v>
      </c>
      <c r="J95" s="47" t="s">
        <v>717</v>
      </c>
      <c r="K95" s="47">
        <v>1</v>
      </c>
    </row>
    <row r="96" spans="1:11">
      <c r="A96" s="5" t="s">
        <v>28</v>
      </c>
      <c r="J96" s="47" t="s">
        <v>1589</v>
      </c>
      <c r="K96" s="47">
        <v>1</v>
      </c>
    </row>
    <row r="97" spans="1:11">
      <c r="A97" s="5" t="s">
        <v>1355</v>
      </c>
      <c r="J97" s="47" t="s">
        <v>197</v>
      </c>
      <c r="K97" s="47">
        <v>1</v>
      </c>
    </row>
    <row r="98" spans="1:11">
      <c r="A98" s="5" t="s">
        <v>51</v>
      </c>
      <c r="J98" s="47" t="s">
        <v>459</v>
      </c>
      <c r="K98" s="47">
        <v>1</v>
      </c>
    </row>
    <row r="99" spans="1:11">
      <c r="A99" s="5" t="s">
        <v>436</v>
      </c>
      <c r="J99" s="47" t="s">
        <v>341</v>
      </c>
      <c r="K99" s="47">
        <v>1</v>
      </c>
    </row>
    <row r="100" spans="1:11">
      <c r="A100" s="5" t="s">
        <v>1486</v>
      </c>
      <c r="J100" s="47" t="s">
        <v>1355</v>
      </c>
      <c r="K100" s="47">
        <v>1</v>
      </c>
    </row>
    <row r="101" spans="1:11">
      <c r="A101"/>
    </row>
    <row r="102" spans="1:11">
      <c r="A102"/>
    </row>
    <row r="103" spans="1:11">
      <c r="A103"/>
    </row>
    <row r="104" spans="1:11">
      <c r="A104"/>
    </row>
    <row r="105" spans="1:11">
      <c r="A105"/>
    </row>
    <row r="106" spans="1:11">
      <c r="A106"/>
    </row>
    <row r="107" spans="1:11">
      <c r="A107"/>
    </row>
    <row r="108" spans="1:11">
      <c r="A108"/>
    </row>
    <row r="109" spans="1:11">
      <c r="A109"/>
    </row>
    <row r="110" spans="1:11">
      <c r="A110"/>
    </row>
    <row r="111" spans="1:11">
      <c r="A111"/>
    </row>
    <row r="112" spans="1:1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  <row r="123" spans="1:1">
      <c r="A123"/>
    </row>
    <row r="124" spans="1:1">
      <c r="A124"/>
    </row>
    <row r="125" spans="1:1">
      <c r="A125"/>
    </row>
    <row r="126" spans="1:1">
      <c r="A126"/>
    </row>
    <row r="127" spans="1:1">
      <c r="A127"/>
    </row>
    <row r="128" spans="1:1">
      <c r="A128"/>
    </row>
    <row r="129" spans="1:1">
      <c r="A129"/>
    </row>
    <row r="130" spans="1:1">
      <c r="A130"/>
    </row>
    <row r="131" spans="1:1">
      <c r="A131"/>
    </row>
    <row r="132" spans="1:1">
      <c r="A132"/>
    </row>
    <row r="133" spans="1:1">
      <c r="A133"/>
    </row>
    <row r="134" spans="1:1">
      <c r="A134"/>
    </row>
    <row r="135" spans="1:1">
      <c r="A135"/>
    </row>
    <row r="136" spans="1:1">
      <c r="A136"/>
    </row>
    <row r="137" spans="1:1">
      <c r="A137"/>
    </row>
    <row r="138" spans="1:1">
      <c r="A138"/>
    </row>
    <row r="139" spans="1:1">
      <c r="A139"/>
    </row>
    <row r="140" spans="1:1">
      <c r="A140"/>
    </row>
    <row r="141" spans="1:1">
      <c r="A141"/>
    </row>
    <row r="142" spans="1:1">
      <c r="A142"/>
    </row>
    <row r="143" spans="1:1">
      <c r="A143"/>
    </row>
    <row r="144" spans="1:1">
      <c r="A144"/>
    </row>
    <row r="145" spans="1:1">
      <c r="A145"/>
    </row>
    <row r="146" spans="1:1">
      <c r="A146"/>
    </row>
    <row r="147" spans="1:1">
      <c r="A147"/>
    </row>
    <row r="148" spans="1:1">
      <c r="A148"/>
    </row>
    <row r="149" spans="1:1">
      <c r="A149"/>
    </row>
    <row r="150" spans="1:1">
      <c r="A150"/>
    </row>
    <row r="151" spans="1:1">
      <c r="A151"/>
    </row>
    <row r="152" spans="1:1">
      <c r="A152"/>
    </row>
    <row r="153" spans="1:1">
      <c r="A153"/>
    </row>
    <row r="154" spans="1:1">
      <c r="A154"/>
    </row>
    <row r="155" spans="1:1">
      <c r="A155"/>
    </row>
    <row r="156" spans="1:1">
      <c r="A156"/>
    </row>
    <row r="157" spans="1:1">
      <c r="A157"/>
    </row>
    <row r="158" spans="1:1">
      <c r="A158"/>
    </row>
    <row r="159" spans="1:1">
      <c r="A159"/>
    </row>
    <row r="160" spans="1:1">
      <c r="A160"/>
    </row>
    <row r="161" spans="1:1">
      <c r="A161"/>
    </row>
    <row r="162" spans="1:1">
      <c r="A162"/>
    </row>
    <row r="163" spans="1:1">
      <c r="A163"/>
    </row>
    <row r="164" spans="1:1">
      <c r="A164"/>
    </row>
    <row r="165" spans="1:1">
      <c r="A165"/>
    </row>
    <row r="166" spans="1:1">
      <c r="A166"/>
    </row>
    <row r="167" spans="1:1">
      <c r="A167"/>
    </row>
    <row r="168" spans="1:1">
      <c r="A168"/>
    </row>
    <row r="169" spans="1:1">
      <c r="A169"/>
    </row>
    <row r="170" spans="1:1">
      <c r="A170"/>
    </row>
    <row r="171" spans="1:1">
      <c r="A171"/>
    </row>
    <row r="172" spans="1:1">
      <c r="A172"/>
    </row>
    <row r="173" spans="1:1">
      <c r="A173"/>
    </row>
    <row r="174" spans="1:1">
      <c r="A174"/>
    </row>
    <row r="175" spans="1:1">
      <c r="A175"/>
    </row>
    <row r="176" spans="1:1">
      <c r="A176"/>
    </row>
    <row r="177" spans="1:1">
      <c r="A177"/>
    </row>
    <row r="178" spans="1:1">
      <c r="A178"/>
    </row>
    <row r="179" spans="1:1">
      <c r="A179"/>
    </row>
    <row r="180" spans="1:1">
      <c r="A180"/>
    </row>
    <row r="181" spans="1:1">
      <c r="A181"/>
    </row>
    <row r="182" spans="1:1">
      <c r="A182"/>
    </row>
    <row r="183" spans="1:1">
      <c r="A183"/>
    </row>
    <row r="184" spans="1:1">
      <c r="A184"/>
    </row>
    <row r="185" spans="1:1">
      <c r="A185"/>
    </row>
    <row r="186" spans="1:1">
      <c r="A186"/>
    </row>
    <row r="187" spans="1:1">
      <c r="A187"/>
    </row>
    <row r="188" spans="1:1">
      <c r="A188"/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</sheetData>
  <sortState xmlns:xlrd2="http://schemas.microsoft.com/office/spreadsheetml/2017/richdata2" ref="D18:E34">
    <sortCondition ref="E18:E34"/>
    <sortCondition ref="D18:D34"/>
  </sortState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12</vt:i4>
      </vt:variant>
    </vt:vector>
  </HeadingPairs>
  <TitlesOfParts>
    <vt:vector size="30" baseType="lpstr">
      <vt:lpstr>concerts</vt:lpstr>
      <vt:lpstr>bands</vt:lpstr>
      <vt:lpstr>by_year</vt:lpstr>
      <vt:lpstr>upcoming</vt:lpstr>
      <vt:lpstr>CMO_year_2026</vt:lpstr>
      <vt:lpstr>CMO_year_2025</vt:lpstr>
      <vt:lpstr>CMO_year_2024</vt:lpstr>
      <vt:lpstr>CMO_year_2023</vt:lpstr>
      <vt:lpstr>Venues</vt:lpstr>
      <vt:lpstr>days</vt:lpstr>
      <vt:lpstr>Numbers</vt:lpstr>
      <vt:lpstr>No_stub</vt:lpstr>
      <vt:lpstr>published</vt:lpstr>
      <vt:lpstr>Authored</vt:lpstr>
      <vt:lpstr>WP_galleries</vt:lpstr>
      <vt:lpstr>under construction to the right</vt:lpstr>
      <vt:lpstr>Events</vt:lpstr>
      <vt:lpstr>blacklist</vt:lpstr>
      <vt:lpstr>bands</vt:lpstr>
      <vt:lpstr>date</vt:lpstr>
      <vt:lpstr>days</vt:lpstr>
      <vt:lpstr>photos</vt:lpstr>
      <vt:lpstr>show_count</vt:lpstr>
      <vt:lpstr>total_shows</vt:lpstr>
      <vt:lpstr>CMO_year_2024!yearly_sets_seen</vt:lpstr>
      <vt:lpstr>CMO_year_2025!yearly_sets_seen</vt:lpstr>
      <vt:lpstr>yearly_sets_seen</vt:lpstr>
      <vt:lpstr>CMO_year_2024!yearly_shows_seen</vt:lpstr>
      <vt:lpstr>CMO_year_2025!yearly_shows_seen</vt:lpstr>
      <vt:lpstr>yearly_shows_seen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Dude</dc:creator>
  <cp:lastModifiedBy>randy cook</cp:lastModifiedBy>
  <cp:lastPrinted>2011-07-22T00:47:08Z</cp:lastPrinted>
  <dcterms:created xsi:type="dcterms:W3CDTF">2003-02-22T18:40:55Z</dcterms:created>
  <dcterms:modified xsi:type="dcterms:W3CDTF">2026-05-31T12:01:57Z</dcterms:modified>
</cp:coreProperties>
</file>